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dd1362a08d3711c1/DarkFire Airsoft/Field/Minimum Engagement/"/>
    </mc:Choice>
  </mc:AlternateContent>
  <xr:revisionPtr revIDLastSave="15" documentId="13_ncr:1_{7193BB48-7B43-4247-A344-56A107B45027}" xr6:coauthVersionLast="47" xr6:coauthVersionMax="47" xr10:uidLastSave="{B30E44EB-73F2-4FD4-8C36-37327F9C2AA5}"/>
  <bookViews>
    <workbookView xWindow="-120" yWindow="-120" windowWidth="21840" windowHeight="13140" activeTab="2" xr2:uid="{00000000-000D-0000-FFFF-FFFF00000000}"/>
  </bookViews>
  <sheets>
    <sheet name="Joules Detailed" sheetId="6" r:id="rId1"/>
    <sheet name="FPS Joules Chart" sheetId="10" r:id="rId2"/>
    <sheet name="MED" sheetId="2" r:id="rId3"/>
    <sheet name="MED FPS Chart" sheetId="8" r:id="rId4"/>
    <sheet name="MED FPS Chart Expanded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" i="10" l="1"/>
  <c r="N3" i="10"/>
  <c r="N4" i="10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M2" i="10"/>
  <c r="M3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K3" i="10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L3" i="10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2" i="10"/>
  <c r="K2" i="10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I3" i="10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2" i="10"/>
  <c r="I42" i="10"/>
  <c r="B3" i="10"/>
  <c r="C3" i="10"/>
  <c r="D3" i="10"/>
  <c r="E3" i="10"/>
  <c r="F3" i="10"/>
  <c r="G3" i="10"/>
  <c r="H3" i="10"/>
  <c r="B4" i="10"/>
  <c r="C4" i="10"/>
  <c r="D4" i="10"/>
  <c r="E4" i="10"/>
  <c r="F4" i="10"/>
  <c r="G4" i="10"/>
  <c r="H4" i="10"/>
  <c r="B5" i="10"/>
  <c r="C5" i="10"/>
  <c r="D5" i="10"/>
  <c r="E5" i="10"/>
  <c r="F5" i="10"/>
  <c r="G5" i="10"/>
  <c r="H5" i="10"/>
  <c r="B6" i="10"/>
  <c r="C6" i="10"/>
  <c r="D6" i="10"/>
  <c r="E6" i="10"/>
  <c r="F6" i="10"/>
  <c r="G6" i="10"/>
  <c r="H6" i="10"/>
  <c r="B7" i="10"/>
  <c r="C7" i="10"/>
  <c r="D7" i="10"/>
  <c r="E7" i="10"/>
  <c r="F7" i="10"/>
  <c r="G7" i="10"/>
  <c r="H7" i="10"/>
  <c r="B8" i="10"/>
  <c r="C8" i="10"/>
  <c r="D8" i="10"/>
  <c r="E8" i="10"/>
  <c r="F8" i="10"/>
  <c r="G8" i="10"/>
  <c r="H8" i="10"/>
  <c r="B9" i="10"/>
  <c r="C9" i="10"/>
  <c r="D9" i="10"/>
  <c r="E9" i="10"/>
  <c r="F9" i="10"/>
  <c r="G9" i="10"/>
  <c r="H9" i="10"/>
  <c r="B10" i="10"/>
  <c r="C10" i="10"/>
  <c r="D10" i="10"/>
  <c r="E10" i="10"/>
  <c r="F10" i="10"/>
  <c r="G10" i="10"/>
  <c r="H10" i="10"/>
  <c r="B11" i="10"/>
  <c r="C11" i="10"/>
  <c r="D11" i="10"/>
  <c r="E11" i="10"/>
  <c r="F11" i="10"/>
  <c r="G11" i="10"/>
  <c r="H11" i="10"/>
  <c r="B12" i="10"/>
  <c r="C12" i="10"/>
  <c r="D12" i="10"/>
  <c r="E12" i="10"/>
  <c r="F12" i="10"/>
  <c r="G12" i="10"/>
  <c r="H12" i="10"/>
  <c r="B13" i="10"/>
  <c r="C13" i="10"/>
  <c r="D13" i="10"/>
  <c r="E13" i="10"/>
  <c r="F13" i="10"/>
  <c r="G13" i="10"/>
  <c r="H13" i="10"/>
  <c r="B14" i="10"/>
  <c r="C14" i="10"/>
  <c r="D14" i="10"/>
  <c r="E14" i="10"/>
  <c r="F14" i="10"/>
  <c r="G14" i="10"/>
  <c r="H14" i="10"/>
  <c r="B15" i="10"/>
  <c r="C15" i="10"/>
  <c r="D15" i="10"/>
  <c r="E15" i="10"/>
  <c r="F15" i="10"/>
  <c r="G15" i="10"/>
  <c r="H15" i="10"/>
  <c r="B16" i="10"/>
  <c r="C16" i="10"/>
  <c r="D16" i="10"/>
  <c r="E16" i="10"/>
  <c r="F16" i="10"/>
  <c r="G16" i="10"/>
  <c r="H16" i="10"/>
  <c r="B17" i="10"/>
  <c r="C17" i="10"/>
  <c r="D17" i="10"/>
  <c r="E17" i="10"/>
  <c r="F17" i="10"/>
  <c r="G17" i="10"/>
  <c r="H17" i="10"/>
  <c r="B18" i="10"/>
  <c r="C18" i="10"/>
  <c r="D18" i="10"/>
  <c r="E18" i="10"/>
  <c r="F18" i="10"/>
  <c r="G18" i="10"/>
  <c r="H18" i="10"/>
  <c r="B19" i="10"/>
  <c r="C19" i="10"/>
  <c r="D19" i="10"/>
  <c r="E19" i="10"/>
  <c r="F19" i="10"/>
  <c r="G19" i="10"/>
  <c r="H19" i="10"/>
  <c r="B20" i="10"/>
  <c r="C20" i="10"/>
  <c r="D20" i="10"/>
  <c r="E20" i="10"/>
  <c r="F20" i="10"/>
  <c r="G20" i="10"/>
  <c r="H20" i="10"/>
  <c r="B21" i="10"/>
  <c r="C21" i="10"/>
  <c r="D21" i="10"/>
  <c r="E21" i="10"/>
  <c r="F21" i="10"/>
  <c r="G21" i="10"/>
  <c r="H21" i="10"/>
  <c r="B22" i="10"/>
  <c r="C22" i="10"/>
  <c r="D22" i="10"/>
  <c r="E22" i="10"/>
  <c r="F22" i="10"/>
  <c r="G22" i="10"/>
  <c r="H22" i="10"/>
  <c r="B23" i="10"/>
  <c r="C23" i="10"/>
  <c r="D23" i="10"/>
  <c r="E23" i="10"/>
  <c r="F23" i="10"/>
  <c r="G23" i="10"/>
  <c r="H23" i="10"/>
  <c r="B24" i="10"/>
  <c r="C24" i="10"/>
  <c r="D24" i="10"/>
  <c r="E24" i="10"/>
  <c r="F24" i="10"/>
  <c r="G24" i="10"/>
  <c r="H24" i="10"/>
  <c r="B25" i="10"/>
  <c r="C25" i="10"/>
  <c r="D25" i="10"/>
  <c r="E25" i="10"/>
  <c r="F25" i="10"/>
  <c r="G25" i="10"/>
  <c r="H25" i="10"/>
  <c r="B26" i="10"/>
  <c r="C26" i="10"/>
  <c r="D26" i="10"/>
  <c r="E26" i="10"/>
  <c r="F26" i="10"/>
  <c r="G26" i="10"/>
  <c r="H26" i="10"/>
  <c r="B27" i="10"/>
  <c r="C27" i="10"/>
  <c r="D27" i="10"/>
  <c r="E27" i="10"/>
  <c r="F27" i="10"/>
  <c r="G27" i="10"/>
  <c r="H27" i="10"/>
  <c r="B28" i="10"/>
  <c r="C28" i="10"/>
  <c r="D28" i="10"/>
  <c r="E28" i="10"/>
  <c r="F28" i="10"/>
  <c r="G28" i="10"/>
  <c r="H28" i="10"/>
  <c r="B29" i="10"/>
  <c r="C29" i="10"/>
  <c r="D29" i="10"/>
  <c r="E29" i="10"/>
  <c r="F29" i="10"/>
  <c r="G29" i="10"/>
  <c r="H29" i="10"/>
  <c r="B30" i="10"/>
  <c r="C30" i="10"/>
  <c r="D30" i="10"/>
  <c r="E30" i="10"/>
  <c r="F30" i="10"/>
  <c r="G30" i="10"/>
  <c r="H30" i="10"/>
  <c r="B31" i="10"/>
  <c r="C31" i="10"/>
  <c r="D31" i="10"/>
  <c r="E31" i="10"/>
  <c r="F31" i="10"/>
  <c r="G31" i="10"/>
  <c r="H31" i="10"/>
  <c r="B32" i="10"/>
  <c r="C32" i="10"/>
  <c r="D32" i="10"/>
  <c r="E32" i="10"/>
  <c r="F32" i="10"/>
  <c r="G32" i="10"/>
  <c r="H32" i="10"/>
  <c r="B33" i="10"/>
  <c r="C33" i="10"/>
  <c r="D33" i="10"/>
  <c r="E33" i="10"/>
  <c r="F33" i="10"/>
  <c r="G33" i="10"/>
  <c r="H33" i="10"/>
  <c r="B34" i="10"/>
  <c r="C34" i="10"/>
  <c r="D34" i="10"/>
  <c r="E34" i="10"/>
  <c r="F34" i="10"/>
  <c r="G34" i="10"/>
  <c r="H34" i="10"/>
  <c r="B35" i="10"/>
  <c r="C35" i="10"/>
  <c r="D35" i="10"/>
  <c r="E35" i="10"/>
  <c r="F35" i="10"/>
  <c r="G35" i="10"/>
  <c r="H35" i="10"/>
  <c r="B36" i="10"/>
  <c r="C36" i="10"/>
  <c r="D36" i="10"/>
  <c r="E36" i="10"/>
  <c r="F36" i="10"/>
  <c r="G36" i="10"/>
  <c r="H36" i="10"/>
  <c r="B37" i="10"/>
  <c r="C37" i="10"/>
  <c r="D37" i="10"/>
  <c r="E37" i="10"/>
  <c r="F37" i="10"/>
  <c r="G37" i="10"/>
  <c r="H37" i="10"/>
  <c r="B38" i="10"/>
  <c r="C38" i="10"/>
  <c r="D38" i="10"/>
  <c r="E38" i="10"/>
  <c r="F38" i="10"/>
  <c r="G38" i="10"/>
  <c r="H38" i="10"/>
  <c r="B39" i="10"/>
  <c r="C39" i="10"/>
  <c r="D39" i="10"/>
  <c r="E39" i="10"/>
  <c r="F39" i="10"/>
  <c r="G39" i="10"/>
  <c r="H39" i="10"/>
  <c r="B40" i="10"/>
  <c r="C40" i="10"/>
  <c r="D40" i="10"/>
  <c r="E40" i="10"/>
  <c r="F40" i="10"/>
  <c r="G40" i="10"/>
  <c r="H40" i="10"/>
  <c r="B41" i="10"/>
  <c r="C41" i="10"/>
  <c r="D41" i="10"/>
  <c r="E41" i="10"/>
  <c r="F41" i="10"/>
  <c r="G41" i="10"/>
  <c r="H41" i="10"/>
  <c r="B42" i="10"/>
  <c r="C42" i="10"/>
  <c r="D42" i="10"/>
  <c r="E42" i="10"/>
  <c r="F42" i="10"/>
  <c r="G42" i="10"/>
  <c r="H42" i="10"/>
  <c r="H2" i="10"/>
  <c r="G2" i="10"/>
  <c r="F2" i="10"/>
  <c r="E2" i="10"/>
  <c r="D2" i="10"/>
  <c r="C2" i="10"/>
  <c r="B2" i="10"/>
  <c r="T13" i="9"/>
  <c r="T14" i="9"/>
  <c r="T5" i="9"/>
  <c r="T6" i="9"/>
  <c r="T7" i="9"/>
  <c r="T8" i="9"/>
  <c r="T9" i="9"/>
  <c r="T10" i="9"/>
  <c r="T11" i="9"/>
  <c r="T12" i="9"/>
  <c r="R5" i="9"/>
  <c r="R6" i="9"/>
  <c r="R7" i="9"/>
  <c r="R8" i="9"/>
  <c r="R9" i="9"/>
  <c r="R10" i="9"/>
  <c r="R11" i="9"/>
  <c r="R12" i="9"/>
  <c r="R13" i="9"/>
  <c r="R14" i="9"/>
  <c r="P5" i="9"/>
  <c r="P6" i="9"/>
  <c r="P7" i="9"/>
  <c r="P8" i="9"/>
  <c r="P9" i="9"/>
  <c r="P10" i="9"/>
  <c r="P11" i="9"/>
  <c r="P12" i="9"/>
  <c r="P13" i="9"/>
  <c r="P14" i="9"/>
  <c r="N5" i="9"/>
  <c r="N6" i="9"/>
  <c r="N7" i="9"/>
  <c r="N8" i="9"/>
  <c r="N9" i="9"/>
  <c r="N10" i="9"/>
  <c r="N11" i="9"/>
  <c r="N12" i="9"/>
  <c r="N13" i="9"/>
  <c r="N14" i="9"/>
  <c r="L5" i="9"/>
  <c r="L6" i="9"/>
  <c r="L7" i="9"/>
  <c r="L8" i="9"/>
  <c r="L9" i="9"/>
  <c r="L10" i="9"/>
  <c r="L11" i="9"/>
  <c r="L12" i="9"/>
  <c r="L13" i="9"/>
  <c r="L14" i="9"/>
  <c r="J5" i="9"/>
  <c r="J6" i="9"/>
  <c r="J7" i="9"/>
  <c r="J8" i="9"/>
  <c r="J9" i="9"/>
  <c r="J10" i="9"/>
  <c r="J11" i="9"/>
  <c r="J12" i="9"/>
  <c r="J13" i="9"/>
  <c r="J14" i="9"/>
  <c r="H6" i="9"/>
  <c r="H7" i="9"/>
  <c r="H8" i="9"/>
  <c r="H9" i="9"/>
  <c r="H10" i="9"/>
  <c r="H11" i="9"/>
  <c r="H12" i="9"/>
  <c r="H13" i="9"/>
  <c r="H14" i="9"/>
  <c r="H5" i="9"/>
  <c r="U14" i="9"/>
  <c r="S14" i="9"/>
  <c r="Q14" i="9"/>
  <c r="O14" i="9"/>
  <c r="M14" i="9"/>
  <c r="K14" i="9"/>
  <c r="I14" i="9"/>
  <c r="G14" i="9"/>
  <c r="F14" i="9"/>
  <c r="E14" i="9"/>
  <c r="D14" i="9"/>
  <c r="C14" i="9"/>
  <c r="U13" i="9"/>
  <c r="S13" i="9"/>
  <c r="Q13" i="9"/>
  <c r="O13" i="9"/>
  <c r="M13" i="9"/>
  <c r="K13" i="9"/>
  <c r="I13" i="9"/>
  <c r="G13" i="9"/>
  <c r="F13" i="9"/>
  <c r="E13" i="9"/>
  <c r="D13" i="9"/>
  <c r="C13" i="9"/>
  <c r="U12" i="9"/>
  <c r="S12" i="9"/>
  <c r="Q12" i="9"/>
  <c r="O12" i="9"/>
  <c r="M12" i="9"/>
  <c r="K12" i="9"/>
  <c r="I12" i="9"/>
  <c r="G12" i="9"/>
  <c r="F12" i="9"/>
  <c r="E12" i="9"/>
  <c r="D12" i="9"/>
  <c r="C12" i="9"/>
  <c r="U11" i="9"/>
  <c r="S11" i="9"/>
  <c r="Q11" i="9"/>
  <c r="O11" i="9"/>
  <c r="M11" i="9"/>
  <c r="K11" i="9"/>
  <c r="I11" i="9"/>
  <c r="G11" i="9"/>
  <c r="F11" i="9"/>
  <c r="E11" i="9"/>
  <c r="D11" i="9"/>
  <c r="C11" i="9"/>
  <c r="U10" i="9"/>
  <c r="S10" i="9"/>
  <c r="Q10" i="9"/>
  <c r="O10" i="9"/>
  <c r="M10" i="9"/>
  <c r="K10" i="9"/>
  <c r="I10" i="9"/>
  <c r="G10" i="9"/>
  <c r="F10" i="9"/>
  <c r="E10" i="9"/>
  <c r="D10" i="9"/>
  <c r="C10" i="9"/>
  <c r="U9" i="9"/>
  <c r="S9" i="9"/>
  <c r="Q9" i="9"/>
  <c r="O9" i="9"/>
  <c r="M9" i="9"/>
  <c r="K9" i="9"/>
  <c r="I9" i="9"/>
  <c r="G9" i="9"/>
  <c r="F9" i="9"/>
  <c r="E9" i="9"/>
  <c r="D9" i="9"/>
  <c r="C9" i="9"/>
  <c r="U8" i="9"/>
  <c r="S8" i="9"/>
  <c r="Q8" i="9"/>
  <c r="O8" i="9"/>
  <c r="M8" i="9"/>
  <c r="K8" i="9"/>
  <c r="I8" i="9"/>
  <c r="G8" i="9"/>
  <c r="F8" i="9"/>
  <c r="E8" i="9"/>
  <c r="D8" i="9"/>
  <c r="C8" i="9"/>
  <c r="U7" i="9"/>
  <c r="S7" i="9"/>
  <c r="Q7" i="9"/>
  <c r="O7" i="9"/>
  <c r="M7" i="9"/>
  <c r="K7" i="9"/>
  <c r="I7" i="9"/>
  <c r="G7" i="9"/>
  <c r="F7" i="9"/>
  <c r="E7" i="9"/>
  <c r="D7" i="9"/>
  <c r="C7" i="9"/>
  <c r="U6" i="9"/>
  <c r="S6" i="9"/>
  <c r="Q6" i="9"/>
  <c r="O6" i="9"/>
  <c r="M6" i="9"/>
  <c r="K6" i="9"/>
  <c r="I6" i="9"/>
  <c r="G6" i="9"/>
  <c r="F6" i="9"/>
  <c r="E6" i="9"/>
  <c r="D6" i="9"/>
  <c r="C6" i="9"/>
  <c r="U5" i="9"/>
  <c r="S5" i="9"/>
  <c r="Q5" i="9"/>
  <c r="O5" i="9"/>
  <c r="M5" i="9"/>
  <c r="K5" i="9"/>
  <c r="I5" i="9"/>
  <c r="G5" i="9"/>
  <c r="F5" i="9"/>
  <c r="E5" i="9"/>
  <c r="D5" i="9"/>
  <c r="C5" i="9"/>
  <c r="U4" i="9"/>
  <c r="S4" i="9"/>
  <c r="Q4" i="9"/>
  <c r="O4" i="9"/>
  <c r="M4" i="9"/>
  <c r="K4" i="9"/>
  <c r="I4" i="9"/>
  <c r="G4" i="9"/>
  <c r="F4" i="9"/>
  <c r="E4" i="9"/>
  <c r="D4" i="9"/>
  <c r="C4" i="9"/>
  <c r="U3" i="9"/>
  <c r="S3" i="9"/>
  <c r="Q3" i="9"/>
  <c r="O3" i="9"/>
  <c r="M3" i="9"/>
  <c r="K3" i="9"/>
  <c r="I3" i="9"/>
  <c r="G3" i="9"/>
  <c r="F3" i="9"/>
  <c r="E3" i="9"/>
  <c r="D3" i="9"/>
  <c r="C3" i="9"/>
  <c r="M4" i="8" l="1"/>
  <c r="M5" i="8"/>
  <c r="M6" i="8"/>
  <c r="M7" i="8"/>
  <c r="M8" i="8"/>
  <c r="M9" i="8"/>
  <c r="M10" i="8"/>
  <c r="M11" i="8"/>
  <c r="M12" i="8"/>
  <c r="M13" i="8"/>
  <c r="M14" i="8"/>
  <c r="M3" i="8"/>
  <c r="K4" i="8"/>
  <c r="K5" i="8"/>
  <c r="K6" i="8"/>
  <c r="K7" i="8"/>
  <c r="K8" i="8"/>
  <c r="K9" i="8"/>
  <c r="K10" i="8"/>
  <c r="K11" i="8"/>
  <c r="K12" i="8"/>
  <c r="K13" i="8"/>
  <c r="K14" i="8"/>
  <c r="K3" i="8"/>
  <c r="L4" i="8"/>
  <c r="L5" i="8"/>
  <c r="L6" i="8"/>
  <c r="L7" i="8"/>
  <c r="L8" i="8"/>
  <c r="L9" i="8"/>
  <c r="L10" i="8"/>
  <c r="L11" i="8"/>
  <c r="L12" i="8"/>
  <c r="L13" i="8"/>
  <c r="L14" i="8"/>
  <c r="L3" i="8"/>
  <c r="J4" i="8"/>
  <c r="J5" i="8"/>
  <c r="J6" i="8"/>
  <c r="J7" i="8"/>
  <c r="J8" i="8"/>
  <c r="J9" i="8"/>
  <c r="J10" i="8"/>
  <c r="J11" i="8"/>
  <c r="J12" i="8"/>
  <c r="J13" i="8"/>
  <c r="J14" i="8"/>
  <c r="J3" i="8"/>
  <c r="I4" i="8"/>
  <c r="I5" i="8"/>
  <c r="I6" i="8"/>
  <c r="I7" i="8"/>
  <c r="I8" i="8"/>
  <c r="I9" i="8"/>
  <c r="I10" i="8"/>
  <c r="I11" i="8"/>
  <c r="I12" i="8"/>
  <c r="I13" i="8"/>
  <c r="I14" i="8"/>
  <c r="I3" i="8"/>
  <c r="H4" i="8"/>
  <c r="H5" i="8"/>
  <c r="H6" i="8"/>
  <c r="H7" i="8"/>
  <c r="H8" i="8"/>
  <c r="H9" i="8"/>
  <c r="H10" i="8"/>
  <c r="H11" i="8"/>
  <c r="H12" i="8"/>
  <c r="H13" i="8"/>
  <c r="H14" i="8"/>
  <c r="H3" i="8"/>
  <c r="G3" i="8"/>
  <c r="G4" i="8"/>
  <c r="G5" i="8"/>
  <c r="G6" i="8"/>
  <c r="G7" i="8"/>
  <c r="G8" i="8"/>
  <c r="G9" i="8"/>
  <c r="G10" i="8"/>
  <c r="G11" i="8"/>
  <c r="G12" i="8"/>
  <c r="G13" i="8"/>
  <c r="G14" i="8"/>
  <c r="F4" i="8"/>
  <c r="F5" i="8"/>
  <c r="F6" i="8"/>
  <c r="F7" i="8"/>
  <c r="F8" i="8"/>
  <c r="F9" i="8"/>
  <c r="F10" i="8"/>
  <c r="F11" i="8"/>
  <c r="F12" i="8"/>
  <c r="F13" i="8"/>
  <c r="F14" i="8"/>
  <c r="F3" i="8"/>
  <c r="E4" i="8"/>
  <c r="E5" i="8"/>
  <c r="E6" i="8"/>
  <c r="E7" i="8"/>
  <c r="E8" i="8"/>
  <c r="E9" i="8"/>
  <c r="E10" i="8"/>
  <c r="E11" i="8"/>
  <c r="E12" i="8"/>
  <c r="E13" i="8"/>
  <c r="E14" i="8"/>
  <c r="E3" i="8"/>
  <c r="N4" i="8"/>
  <c r="N5" i="8"/>
  <c r="N6" i="8"/>
  <c r="N7" i="8"/>
  <c r="N8" i="8"/>
  <c r="N9" i="8"/>
  <c r="N10" i="8"/>
  <c r="N11" i="8"/>
  <c r="N12" i="8"/>
  <c r="N13" i="8"/>
  <c r="N14" i="8"/>
  <c r="N3" i="8"/>
  <c r="C3" i="8"/>
  <c r="D3" i="8"/>
  <c r="C4" i="8"/>
  <c r="C5" i="8"/>
  <c r="C6" i="8"/>
  <c r="C7" i="8"/>
  <c r="C8" i="8"/>
  <c r="C9" i="8"/>
  <c r="C10" i="8"/>
  <c r="C11" i="8"/>
  <c r="C12" i="8"/>
  <c r="C13" i="8"/>
  <c r="C14" i="8"/>
  <c r="D14" i="8" l="1"/>
  <c r="D13" i="8"/>
  <c r="D12" i="8"/>
  <c r="D11" i="8"/>
  <c r="D10" i="8"/>
  <c r="D9" i="8"/>
  <c r="D8" i="8"/>
  <c r="D7" i="8"/>
  <c r="D6" i="8"/>
  <c r="D5" i="8"/>
  <c r="D4" i="8"/>
  <c r="AQ2" i="6" l="1"/>
  <c r="AR2" i="6"/>
  <c r="AS2" i="6"/>
  <c r="AT2" i="6"/>
  <c r="AU2" i="6"/>
  <c r="AV2" i="6"/>
  <c r="AW2" i="6"/>
  <c r="AX2" i="6"/>
  <c r="AY2" i="6"/>
  <c r="AZ2" i="6"/>
  <c r="AQ3" i="6"/>
  <c r="AR3" i="6"/>
  <c r="AS3" i="6"/>
  <c r="AT3" i="6"/>
  <c r="AU3" i="6"/>
  <c r="AV3" i="6"/>
  <c r="AW3" i="6"/>
  <c r="AX3" i="6"/>
  <c r="AY3" i="6"/>
  <c r="AZ3" i="6"/>
  <c r="AQ4" i="6"/>
  <c r="AR4" i="6"/>
  <c r="AS4" i="6"/>
  <c r="AT4" i="6"/>
  <c r="AU4" i="6"/>
  <c r="AV4" i="6"/>
  <c r="AW4" i="6"/>
  <c r="AX4" i="6"/>
  <c r="AY4" i="6"/>
  <c r="AZ4" i="6"/>
  <c r="AQ5" i="6"/>
  <c r="AR5" i="6"/>
  <c r="AS5" i="6"/>
  <c r="AT5" i="6"/>
  <c r="AU5" i="6"/>
  <c r="AV5" i="6"/>
  <c r="AW5" i="6"/>
  <c r="AX5" i="6"/>
  <c r="AY5" i="6"/>
  <c r="AZ5" i="6"/>
  <c r="AQ6" i="6"/>
  <c r="AR6" i="6"/>
  <c r="AS6" i="6"/>
  <c r="AT6" i="6"/>
  <c r="AU6" i="6"/>
  <c r="AV6" i="6"/>
  <c r="AW6" i="6"/>
  <c r="AX6" i="6"/>
  <c r="AY6" i="6"/>
  <c r="AZ6" i="6"/>
  <c r="AQ7" i="6"/>
  <c r="AR7" i="6"/>
  <c r="AS7" i="6"/>
  <c r="AT7" i="6"/>
  <c r="AU7" i="6"/>
  <c r="AV7" i="6"/>
  <c r="AW7" i="6"/>
  <c r="AX7" i="6"/>
  <c r="AY7" i="6"/>
  <c r="AZ7" i="6"/>
  <c r="AQ8" i="6"/>
  <c r="AR8" i="6"/>
  <c r="AS8" i="6"/>
  <c r="AT8" i="6"/>
  <c r="AU8" i="6"/>
  <c r="AV8" i="6"/>
  <c r="AW8" i="6"/>
  <c r="AX8" i="6"/>
  <c r="AY8" i="6"/>
  <c r="AZ8" i="6"/>
  <c r="AQ9" i="6"/>
  <c r="AR9" i="6"/>
  <c r="AS9" i="6"/>
  <c r="AT9" i="6"/>
  <c r="AU9" i="6"/>
  <c r="AV9" i="6"/>
  <c r="AW9" i="6"/>
  <c r="AX9" i="6"/>
  <c r="AY9" i="6"/>
  <c r="AZ9" i="6"/>
  <c r="AQ10" i="6"/>
  <c r="AR10" i="6"/>
  <c r="AS10" i="6"/>
  <c r="AT10" i="6"/>
  <c r="AU10" i="6"/>
  <c r="AV10" i="6"/>
  <c r="AW10" i="6"/>
  <c r="AX10" i="6"/>
  <c r="AY10" i="6"/>
  <c r="AZ10" i="6"/>
  <c r="AQ11" i="6"/>
  <c r="AR11" i="6"/>
  <c r="AS11" i="6"/>
  <c r="AT11" i="6"/>
  <c r="AU11" i="6"/>
  <c r="AV11" i="6"/>
  <c r="AW11" i="6"/>
  <c r="AX11" i="6"/>
  <c r="AY11" i="6"/>
  <c r="AZ11" i="6"/>
  <c r="AQ12" i="6"/>
  <c r="AR12" i="6"/>
  <c r="AS12" i="6"/>
  <c r="AT12" i="6"/>
  <c r="AU12" i="6"/>
  <c r="AV12" i="6"/>
  <c r="AW12" i="6"/>
  <c r="AX12" i="6"/>
  <c r="AY12" i="6"/>
  <c r="AZ12" i="6"/>
  <c r="AQ13" i="6"/>
  <c r="AR13" i="6"/>
  <c r="AS13" i="6"/>
  <c r="AT13" i="6"/>
  <c r="AU13" i="6"/>
  <c r="AV13" i="6"/>
  <c r="AW13" i="6"/>
  <c r="AX13" i="6"/>
  <c r="AY13" i="6"/>
  <c r="AZ13" i="6"/>
  <c r="AQ14" i="6"/>
  <c r="AR14" i="6"/>
  <c r="AS14" i="6"/>
  <c r="AT14" i="6"/>
  <c r="AU14" i="6"/>
  <c r="AV14" i="6"/>
  <c r="AW14" i="6"/>
  <c r="AX14" i="6"/>
  <c r="AY14" i="6"/>
  <c r="AZ14" i="6"/>
  <c r="AQ15" i="6"/>
  <c r="AR15" i="6"/>
  <c r="AS15" i="6"/>
  <c r="AT15" i="6"/>
  <c r="AU15" i="6"/>
  <c r="AV15" i="6"/>
  <c r="AW15" i="6"/>
  <c r="AX15" i="6"/>
  <c r="AY15" i="6"/>
  <c r="AZ15" i="6"/>
  <c r="AQ16" i="6"/>
  <c r="AR16" i="6"/>
  <c r="AS16" i="6"/>
  <c r="AT16" i="6"/>
  <c r="AU16" i="6"/>
  <c r="AV16" i="6"/>
  <c r="AW16" i="6"/>
  <c r="AX16" i="6"/>
  <c r="AY16" i="6"/>
  <c r="AZ16" i="6"/>
  <c r="AQ17" i="6"/>
  <c r="AR17" i="6"/>
  <c r="AS17" i="6"/>
  <c r="AT17" i="6"/>
  <c r="AU17" i="6"/>
  <c r="AV17" i="6"/>
  <c r="AW17" i="6"/>
  <c r="AX17" i="6"/>
  <c r="AY17" i="6"/>
  <c r="AZ17" i="6"/>
  <c r="AQ18" i="6"/>
  <c r="AR18" i="6"/>
  <c r="AS18" i="6"/>
  <c r="AT18" i="6"/>
  <c r="AU18" i="6"/>
  <c r="AV18" i="6"/>
  <c r="AW18" i="6"/>
  <c r="AX18" i="6"/>
  <c r="AY18" i="6"/>
  <c r="AZ18" i="6"/>
  <c r="AQ19" i="6"/>
  <c r="AR19" i="6"/>
  <c r="AS19" i="6"/>
  <c r="AT19" i="6"/>
  <c r="AU19" i="6"/>
  <c r="AV19" i="6"/>
  <c r="AW19" i="6"/>
  <c r="AX19" i="6"/>
  <c r="AY19" i="6"/>
  <c r="AZ19" i="6"/>
  <c r="AQ20" i="6"/>
  <c r="AR20" i="6"/>
  <c r="AS20" i="6"/>
  <c r="AT20" i="6"/>
  <c r="AU20" i="6"/>
  <c r="AV20" i="6"/>
  <c r="AW20" i="6"/>
  <c r="AX20" i="6"/>
  <c r="AY20" i="6"/>
  <c r="AZ20" i="6"/>
  <c r="AQ21" i="6"/>
  <c r="AR21" i="6"/>
  <c r="AS21" i="6"/>
  <c r="AT21" i="6"/>
  <c r="AU21" i="6"/>
  <c r="AV21" i="6"/>
  <c r="AW21" i="6"/>
  <c r="AX21" i="6"/>
  <c r="AY21" i="6"/>
  <c r="AZ21" i="6"/>
  <c r="AQ22" i="6"/>
  <c r="AR22" i="6"/>
  <c r="AS22" i="6"/>
  <c r="AT22" i="6"/>
  <c r="AU22" i="6"/>
  <c r="AV22" i="6"/>
  <c r="AW22" i="6"/>
  <c r="AX22" i="6"/>
  <c r="AY22" i="6"/>
  <c r="AZ22" i="6"/>
  <c r="AQ23" i="6"/>
  <c r="AR23" i="6"/>
  <c r="AS23" i="6"/>
  <c r="AT23" i="6"/>
  <c r="AU23" i="6"/>
  <c r="AV23" i="6"/>
  <c r="AW23" i="6"/>
  <c r="AX23" i="6"/>
  <c r="AY23" i="6"/>
  <c r="AZ23" i="6"/>
  <c r="AQ24" i="6"/>
  <c r="AR24" i="6"/>
  <c r="AS24" i="6"/>
  <c r="AT24" i="6"/>
  <c r="AU24" i="6"/>
  <c r="AV24" i="6"/>
  <c r="AW24" i="6"/>
  <c r="AX24" i="6"/>
  <c r="AY24" i="6"/>
  <c r="AZ24" i="6"/>
  <c r="AQ25" i="6"/>
  <c r="AR25" i="6"/>
  <c r="AS25" i="6"/>
  <c r="AT25" i="6"/>
  <c r="AU25" i="6"/>
  <c r="AV25" i="6"/>
  <c r="AW25" i="6"/>
  <c r="AX25" i="6"/>
  <c r="AY25" i="6"/>
  <c r="AZ25" i="6"/>
  <c r="AQ26" i="6"/>
  <c r="AR26" i="6"/>
  <c r="AS26" i="6"/>
  <c r="AT26" i="6"/>
  <c r="AU26" i="6"/>
  <c r="AV26" i="6"/>
  <c r="AW26" i="6"/>
  <c r="AX26" i="6"/>
  <c r="AY26" i="6"/>
  <c r="AZ26" i="6"/>
  <c r="AQ27" i="6"/>
  <c r="AR27" i="6"/>
  <c r="AS27" i="6"/>
  <c r="AT27" i="6"/>
  <c r="AU27" i="6"/>
  <c r="AV27" i="6"/>
  <c r="AW27" i="6"/>
  <c r="AX27" i="6"/>
  <c r="AY27" i="6"/>
  <c r="AZ27" i="6"/>
  <c r="AQ28" i="6"/>
  <c r="AR28" i="6"/>
  <c r="AS28" i="6"/>
  <c r="AT28" i="6"/>
  <c r="AU28" i="6"/>
  <c r="AV28" i="6"/>
  <c r="AW28" i="6"/>
  <c r="AX28" i="6"/>
  <c r="AY28" i="6"/>
  <c r="AZ28" i="6"/>
  <c r="AQ29" i="6"/>
  <c r="AR29" i="6"/>
  <c r="AS29" i="6"/>
  <c r="AT29" i="6"/>
  <c r="AU29" i="6"/>
  <c r="AV29" i="6"/>
  <c r="AW29" i="6"/>
  <c r="AX29" i="6"/>
  <c r="AY29" i="6"/>
  <c r="AZ29" i="6"/>
  <c r="AQ30" i="6"/>
  <c r="AR30" i="6"/>
  <c r="AS30" i="6"/>
  <c r="AT30" i="6"/>
  <c r="AU30" i="6"/>
  <c r="AV30" i="6"/>
  <c r="AW30" i="6"/>
  <c r="AX30" i="6"/>
  <c r="AY30" i="6"/>
  <c r="AZ30" i="6"/>
  <c r="AQ31" i="6"/>
  <c r="AR31" i="6"/>
  <c r="AS31" i="6"/>
  <c r="AT31" i="6"/>
  <c r="AU31" i="6"/>
  <c r="AV31" i="6"/>
  <c r="AW31" i="6"/>
  <c r="AX31" i="6"/>
  <c r="AY31" i="6"/>
  <c r="AZ31" i="6"/>
  <c r="AQ32" i="6"/>
  <c r="AR32" i="6"/>
  <c r="AS32" i="6"/>
  <c r="AT32" i="6"/>
  <c r="AU32" i="6"/>
  <c r="AV32" i="6"/>
  <c r="AW32" i="6"/>
  <c r="AX32" i="6"/>
  <c r="AY32" i="6"/>
  <c r="AZ32" i="6"/>
  <c r="AQ33" i="6"/>
  <c r="AR33" i="6"/>
  <c r="AS33" i="6"/>
  <c r="AT33" i="6"/>
  <c r="AU33" i="6"/>
  <c r="AV33" i="6"/>
  <c r="AW33" i="6"/>
  <c r="AX33" i="6"/>
  <c r="AY33" i="6"/>
  <c r="AZ33" i="6"/>
  <c r="AQ34" i="6"/>
  <c r="AR34" i="6"/>
  <c r="AS34" i="6"/>
  <c r="AT34" i="6"/>
  <c r="AU34" i="6"/>
  <c r="AV34" i="6"/>
  <c r="AW34" i="6"/>
  <c r="AX34" i="6"/>
  <c r="AY34" i="6"/>
  <c r="AZ34" i="6"/>
  <c r="AQ35" i="6"/>
  <c r="AR35" i="6"/>
  <c r="AS35" i="6"/>
  <c r="AT35" i="6"/>
  <c r="AU35" i="6"/>
  <c r="AV35" i="6"/>
  <c r="AW35" i="6"/>
  <c r="AX35" i="6"/>
  <c r="AY35" i="6"/>
  <c r="AZ35" i="6"/>
  <c r="AQ36" i="6"/>
  <c r="AR36" i="6"/>
  <c r="AS36" i="6"/>
  <c r="AT36" i="6"/>
  <c r="AU36" i="6"/>
  <c r="AV36" i="6"/>
  <c r="AW36" i="6"/>
  <c r="AX36" i="6"/>
  <c r="AY36" i="6"/>
  <c r="AZ36" i="6"/>
  <c r="AQ37" i="6"/>
  <c r="AR37" i="6"/>
  <c r="AS37" i="6"/>
  <c r="AT37" i="6"/>
  <c r="AU37" i="6"/>
  <c r="AV37" i="6"/>
  <c r="AW37" i="6"/>
  <c r="AX37" i="6"/>
  <c r="AY37" i="6"/>
  <c r="AZ37" i="6"/>
  <c r="AQ38" i="6"/>
  <c r="AR38" i="6"/>
  <c r="AS38" i="6"/>
  <c r="AT38" i="6"/>
  <c r="AU38" i="6"/>
  <c r="AV38" i="6"/>
  <c r="AW38" i="6"/>
  <c r="AX38" i="6"/>
  <c r="AY38" i="6"/>
  <c r="AZ38" i="6"/>
  <c r="AQ39" i="6"/>
  <c r="AR39" i="6"/>
  <c r="AS39" i="6"/>
  <c r="AT39" i="6"/>
  <c r="AU39" i="6"/>
  <c r="AV39" i="6"/>
  <c r="AW39" i="6"/>
  <c r="AX39" i="6"/>
  <c r="AY39" i="6"/>
  <c r="AZ39" i="6"/>
  <c r="AQ40" i="6"/>
  <c r="AR40" i="6"/>
  <c r="AS40" i="6"/>
  <c r="AT40" i="6"/>
  <c r="AU40" i="6"/>
  <c r="AV40" i="6"/>
  <c r="AW40" i="6"/>
  <c r="AX40" i="6"/>
  <c r="AY40" i="6"/>
  <c r="AZ40" i="6"/>
  <c r="AO2" i="6"/>
  <c r="AP2" i="6"/>
  <c r="AO3" i="6"/>
  <c r="AP3" i="6"/>
  <c r="AO4" i="6"/>
  <c r="AP4" i="6"/>
  <c r="AO5" i="6"/>
  <c r="AP5" i="6"/>
  <c r="AO6" i="6"/>
  <c r="AP6" i="6"/>
  <c r="AO7" i="6"/>
  <c r="AP7" i="6"/>
  <c r="AO8" i="6"/>
  <c r="AP8" i="6"/>
  <c r="AO9" i="6"/>
  <c r="AP9" i="6"/>
  <c r="AO10" i="6"/>
  <c r="AP10" i="6"/>
  <c r="AO11" i="6"/>
  <c r="AP11" i="6"/>
  <c r="AO12" i="6"/>
  <c r="AP12" i="6"/>
  <c r="AO13" i="6"/>
  <c r="AP13" i="6"/>
  <c r="AO14" i="6"/>
  <c r="AP14" i="6"/>
  <c r="AO15" i="6"/>
  <c r="AP15" i="6"/>
  <c r="AO16" i="6"/>
  <c r="AP16" i="6"/>
  <c r="AO17" i="6"/>
  <c r="AP17" i="6"/>
  <c r="AO18" i="6"/>
  <c r="AP18" i="6"/>
  <c r="AO19" i="6"/>
  <c r="AP19" i="6"/>
  <c r="AO20" i="6"/>
  <c r="AP20" i="6"/>
  <c r="AO21" i="6"/>
  <c r="AP21" i="6"/>
  <c r="AO22" i="6"/>
  <c r="AP22" i="6"/>
  <c r="AO23" i="6"/>
  <c r="AP23" i="6"/>
  <c r="AO24" i="6"/>
  <c r="AP24" i="6"/>
  <c r="AO25" i="6"/>
  <c r="AP25" i="6"/>
  <c r="AO26" i="6"/>
  <c r="AP26" i="6"/>
  <c r="AO27" i="6"/>
  <c r="AP27" i="6"/>
  <c r="AO28" i="6"/>
  <c r="AP28" i="6"/>
  <c r="AO29" i="6"/>
  <c r="AP29" i="6"/>
  <c r="AO30" i="6"/>
  <c r="AP30" i="6"/>
  <c r="AO31" i="6"/>
  <c r="AP31" i="6"/>
  <c r="AO32" i="6"/>
  <c r="AP32" i="6"/>
  <c r="AO33" i="6"/>
  <c r="AP33" i="6"/>
  <c r="AO34" i="6"/>
  <c r="AP34" i="6"/>
  <c r="AO35" i="6"/>
  <c r="AP35" i="6"/>
  <c r="AO36" i="6"/>
  <c r="AP36" i="6"/>
  <c r="AO37" i="6"/>
  <c r="AP37" i="6"/>
  <c r="AO38" i="6"/>
  <c r="AP38" i="6"/>
  <c r="AO39" i="6"/>
  <c r="AP39" i="6"/>
  <c r="AO40" i="6"/>
  <c r="AP40" i="6"/>
  <c r="Y2" i="6"/>
  <c r="Z2" i="6"/>
  <c r="AA2" i="6"/>
  <c r="AB2" i="6"/>
  <c r="AC2" i="6"/>
  <c r="AD2" i="6"/>
  <c r="AE2" i="6"/>
  <c r="AF2" i="6"/>
  <c r="AG2" i="6"/>
  <c r="AH2" i="6"/>
  <c r="AI2" i="6"/>
  <c r="AJ2" i="6"/>
  <c r="AK2" i="6"/>
  <c r="AL2" i="6"/>
  <c r="AM2" i="6"/>
  <c r="AN2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AN3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AN4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Y11" i="6"/>
  <c r="Z11" i="6"/>
  <c r="AA11" i="6"/>
  <c r="AB11" i="6"/>
  <c r="AC11" i="6"/>
  <c r="AD11" i="6"/>
  <c r="AE11" i="6"/>
  <c r="AF11" i="6"/>
  <c r="AG11" i="6"/>
  <c r="AH11" i="6"/>
  <c r="AI11" i="6"/>
  <c r="AJ11" i="6"/>
  <c r="AK11" i="6"/>
  <c r="AL11" i="6"/>
  <c r="AM11" i="6"/>
  <c r="AN11" i="6"/>
  <c r="Y12" i="6"/>
  <c r="Z12" i="6"/>
  <c r="AA12" i="6"/>
  <c r="AB12" i="6"/>
  <c r="AC12" i="6"/>
  <c r="AD12" i="6"/>
  <c r="AE12" i="6"/>
  <c r="AF12" i="6"/>
  <c r="AG12" i="6"/>
  <c r="AH12" i="6"/>
  <c r="AI12" i="6"/>
  <c r="AJ12" i="6"/>
  <c r="AK12" i="6"/>
  <c r="AL12" i="6"/>
  <c r="AM12" i="6"/>
  <c r="AN12" i="6"/>
  <c r="Y13" i="6"/>
  <c r="Z13" i="6"/>
  <c r="AA13" i="6"/>
  <c r="AB13" i="6"/>
  <c r="AC13" i="6"/>
  <c r="AD13" i="6"/>
  <c r="AE13" i="6"/>
  <c r="AF13" i="6"/>
  <c r="AG13" i="6"/>
  <c r="AH13" i="6"/>
  <c r="AI13" i="6"/>
  <c r="AJ13" i="6"/>
  <c r="AK13" i="6"/>
  <c r="AL13" i="6"/>
  <c r="AM13" i="6"/>
  <c r="AN13" i="6"/>
  <c r="Y14" i="6"/>
  <c r="Z14" i="6"/>
  <c r="AA14" i="6"/>
  <c r="AB14" i="6"/>
  <c r="AC14" i="6"/>
  <c r="AD14" i="6"/>
  <c r="AE14" i="6"/>
  <c r="AF14" i="6"/>
  <c r="AG14" i="6"/>
  <c r="AH14" i="6"/>
  <c r="AI14" i="6"/>
  <c r="AJ14" i="6"/>
  <c r="AK14" i="6"/>
  <c r="AL14" i="6"/>
  <c r="AM14" i="6"/>
  <c r="AN14" i="6"/>
  <c r="Y15" i="6"/>
  <c r="Z15" i="6"/>
  <c r="AA15" i="6"/>
  <c r="AB15" i="6"/>
  <c r="AC15" i="6"/>
  <c r="AD15" i="6"/>
  <c r="AE15" i="6"/>
  <c r="AF15" i="6"/>
  <c r="AG15" i="6"/>
  <c r="AH15" i="6"/>
  <c r="AI15" i="6"/>
  <c r="AJ15" i="6"/>
  <c r="AK15" i="6"/>
  <c r="AL15" i="6"/>
  <c r="AM15" i="6"/>
  <c r="AN15" i="6"/>
  <c r="Y16" i="6"/>
  <c r="Z16" i="6"/>
  <c r="AA16" i="6"/>
  <c r="AB16" i="6"/>
  <c r="AC16" i="6"/>
  <c r="AD16" i="6"/>
  <c r="AE16" i="6"/>
  <c r="AF16" i="6"/>
  <c r="AG16" i="6"/>
  <c r="AH16" i="6"/>
  <c r="AI16" i="6"/>
  <c r="AJ16" i="6"/>
  <c r="AK16" i="6"/>
  <c r="AL16" i="6"/>
  <c r="AM16" i="6"/>
  <c r="AN16" i="6"/>
  <c r="Y17" i="6"/>
  <c r="Z17" i="6"/>
  <c r="AA17" i="6"/>
  <c r="AB17" i="6"/>
  <c r="AC17" i="6"/>
  <c r="AD17" i="6"/>
  <c r="AE17" i="6"/>
  <c r="AF17" i="6"/>
  <c r="AG17" i="6"/>
  <c r="AH17" i="6"/>
  <c r="AI17" i="6"/>
  <c r="AJ17" i="6"/>
  <c r="AK17" i="6"/>
  <c r="AL17" i="6"/>
  <c r="AM17" i="6"/>
  <c r="AN17" i="6"/>
  <c r="Y18" i="6"/>
  <c r="Z18" i="6"/>
  <c r="AA18" i="6"/>
  <c r="AB18" i="6"/>
  <c r="AC18" i="6"/>
  <c r="AD18" i="6"/>
  <c r="AE18" i="6"/>
  <c r="AF18" i="6"/>
  <c r="AG18" i="6"/>
  <c r="AH18" i="6"/>
  <c r="AI18" i="6"/>
  <c r="AJ18" i="6"/>
  <c r="AK18" i="6"/>
  <c r="AL18" i="6"/>
  <c r="AM18" i="6"/>
  <c r="AN18" i="6"/>
  <c r="Y19" i="6"/>
  <c r="Z19" i="6"/>
  <c r="AA19" i="6"/>
  <c r="AB19" i="6"/>
  <c r="AC19" i="6"/>
  <c r="AD19" i="6"/>
  <c r="AE19" i="6"/>
  <c r="AF19" i="6"/>
  <c r="AG19" i="6"/>
  <c r="AH19" i="6"/>
  <c r="AI19" i="6"/>
  <c r="AJ19" i="6"/>
  <c r="AK19" i="6"/>
  <c r="AL19" i="6"/>
  <c r="AM19" i="6"/>
  <c r="AN19" i="6"/>
  <c r="Y20" i="6"/>
  <c r="Z20" i="6"/>
  <c r="AA20" i="6"/>
  <c r="AB20" i="6"/>
  <c r="AC20" i="6"/>
  <c r="AD20" i="6"/>
  <c r="AE20" i="6"/>
  <c r="AF20" i="6"/>
  <c r="AG20" i="6"/>
  <c r="AH20" i="6"/>
  <c r="AI20" i="6"/>
  <c r="AJ20" i="6"/>
  <c r="AK20" i="6"/>
  <c r="AL20" i="6"/>
  <c r="AM20" i="6"/>
  <c r="AN20" i="6"/>
  <c r="Y21" i="6"/>
  <c r="Z21" i="6"/>
  <c r="AA21" i="6"/>
  <c r="AB21" i="6"/>
  <c r="AC21" i="6"/>
  <c r="AD21" i="6"/>
  <c r="AE21" i="6"/>
  <c r="AF21" i="6"/>
  <c r="AG21" i="6"/>
  <c r="AH21" i="6"/>
  <c r="AI21" i="6"/>
  <c r="AJ21" i="6"/>
  <c r="AK21" i="6"/>
  <c r="AL21" i="6"/>
  <c r="AM21" i="6"/>
  <c r="AN21" i="6"/>
  <c r="Y22" i="6"/>
  <c r="Z22" i="6"/>
  <c r="AA22" i="6"/>
  <c r="AB22" i="6"/>
  <c r="AC22" i="6"/>
  <c r="AD22" i="6"/>
  <c r="AE22" i="6"/>
  <c r="AF22" i="6"/>
  <c r="AG22" i="6"/>
  <c r="AH22" i="6"/>
  <c r="AI22" i="6"/>
  <c r="AJ22" i="6"/>
  <c r="AK22" i="6"/>
  <c r="AL22" i="6"/>
  <c r="AM22" i="6"/>
  <c r="AN22" i="6"/>
  <c r="Y23" i="6"/>
  <c r="Z23" i="6"/>
  <c r="AA23" i="6"/>
  <c r="AB23" i="6"/>
  <c r="AC23" i="6"/>
  <c r="AD23" i="6"/>
  <c r="AE23" i="6"/>
  <c r="AF23" i="6"/>
  <c r="AG23" i="6"/>
  <c r="AH23" i="6"/>
  <c r="AI23" i="6"/>
  <c r="AJ23" i="6"/>
  <c r="AK23" i="6"/>
  <c r="AL23" i="6"/>
  <c r="AM23" i="6"/>
  <c r="AN23" i="6"/>
  <c r="Y24" i="6"/>
  <c r="Z24" i="6"/>
  <c r="AA24" i="6"/>
  <c r="AB24" i="6"/>
  <c r="AC24" i="6"/>
  <c r="AD24" i="6"/>
  <c r="AE24" i="6"/>
  <c r="AF24" i="6"/>
  <c r="AG24" i="6"/>
  <c r="AH24" i="6"/>
  <c r="AI24" i="6"/>
  <c r="AJ24" i="6"/>
  <c r="AK24" i="6"/>
  <c r="AL24" i="6"/>
  <c r="AM24" i="6"/>
  <c r="AN24" i="6"/>
  <c r="Y25" i="6"/>
  <c r="Z25" i="6"/>
  <c r="AA25" i="6"/>
  <c r="AB25" i="6"/>
  <c r="AC25" i="6"/>
  <c r="AD25" i="6"/>
  <c r="AE25" i="6"/>
  <c r="AF25" i="6"/>
  <c r="AG25" i="6"/>
  <c r="AH25" i="6"/>
  <c r="AI25" i="6"/>
  <c r="AJ25" i="6"/>
  <c r="AK25" i="6"/>
  <c r="AL25" i="6"/>
  <c r="AM25" i="6"/>
  <c r="AN25" i="6"/>
  <c r="Y26" i="6"/>
  <c r="Z26" i="6"/>
  <c r="AA26" i="6"/>
  <c r="AB26" i="6"/>
  <c r="AC26" i="6"/>
  <c r="AD26" i="6"/>
  <c r="AE26" i="6"/>
  <c r="AF26" i="6"/>
  <c r="AG26" i="6"/>
  <c r="AH26" i="6"/>
  <c r="AI26" i="6"/>
  <c r="AJ26" i="6"/>
  <c r="AK26" i="6"/>
  <c r="AL26" i="6"/>
  <c r="AM26" i="6"/>
  <c r="AN26" i="6"/>
  <c r="Y27" i="6"/>
  <c r="Z27" i="6"/>
  <c r="AA27" i="6"/>
  <c r="AB27" i="6"/>
  <c r="AC27" i="6"/>
  <c r="AD27" i="6"/>
  <c r="AE27" i="6"/>
  <c r="AF27" i="6"/>
  <c r="AG27" i="6"/>
  <c r="AH27" i="6"/>
  <c r="AI27" i="6"/>
  <c r="AJ27" i="6"/>
  <c r="AK27" i="6"/>
  <c r="AL27" i="6"/>
  <c r="AM27" i="6"/>
  <c r="AN27" i="6"/>
  <c r="Y28" i="6"/>
  <c r="Z28" i="6"/>
  <c r="AA28" i="6"/>
  <c r="AB28" i="6"/>
  <c r="AC28" i="6"/>
  <c r="AD28" i="6"/>
  <c r="AE28" i="6"/>
  <c r="AF28" i="6"/>
  <c r="AG28" i="6"/>
  <c r="AH28" i="6"/>
  <c r="AI28" i="6"/>
  <c r="AJ28" i="6"/>
  <c r="AK28" i="6"/>
  <c r="AL28" i="6"/>
  <c r="AM28" i="6"/>
  <c r="AN28" i="6"/>
  <c r="Y29" i="6"/>
  <c r="Z29" i="6"/>
  <c r="AA29" i="6"/>
  <c r="AB29" i="6"/>
  <c r="AC29" i="6"/>
  <c r="AD29" i="6"/>
  <c r="AE29" i="6"/>
  <c r="AF29" i="6"/>
  <c r="AG29" i="6"/>
  <c r="AH29" i="6"/>
  <c r="AI29" i="6"/>
  <c r="AJ29" i="6"/>
  <c r="AK29" i="6"/>
  <c r="AL29" i="6"/>
  <c r="AM29" i="6"/>
  <c r="AN29" i="6"/>
  <c r="Y30" i="6"/>
  <c r="Z30" i="6"/>
  <c r="AA30" i="6"/>
  <c r="AB30" i="6"/>
  <c r="AC30" i="6"/>
  <c r="AD30" i="6"/>
  <c r="AE30" i="6"/>
  <c r="AF30" i="6"/>
  <c r="AG30" i="6"/>
  <c r="AH30" i="6"/>
  <c r="AI30" i="6"/>
  <c r="AJ30" i="6"/>
  <c r="AK30" i="6"/>
  <c r="AL30" i="6"/>
  <c r="AM30" i="6"/>
  <c r="AN30" i="6"/>
  <c r="Y31" i="6"/>
  <c r="Z31" i="6"/>
  <c r="AA31" i="6"/>
  <c r="AB31" i="6"/>
  <c r="AC31" i="6"/>
  <c r="AD31" i="6"/>
  <c r="AE31" i="6"/>
  <c r="AF31" i="6"/>
  <c r="AG31" i="6"/>
  <c r="AH31" i="6"/>
  <c r="AI31" i="6"/>
  <c r="AJ31" i="6"/>
  <c r="AK31" i="6"/>
  <c r="AL31" i="6"/>
  <c r="AM31" i="6"/>
  <c r="AN31" i="6"/>
  <c r="Y32" i="6"/>
  <c r="Z32" i="6"/>
  <c r="AA32" i="6"/>
  <c r="AB32" i="6"/>
  <c r="AC32" i="6"/>
  <c r="AD32" i="6"/>
  <c r="AE32" i="6"/>
  <c r="AF32" i="6"/>
  <c r="AG32" i="6"/>
  <c r="AH32" i="6"/>
  <c r="AI32" i="6"/>
  <c r="AJ32" i="6"/>
  <c r="AK32" i="6"/>
  <c r="AL32" i="6"/>
  <c r="AM32" i="6"/>
  <c r="AN32" i="6"/>
  <c r="Y33" i="6"/>
  <c r="Z33" i="6"/>
  <c r="AA33" i="6"/>
  <c r="AB33" i="6"/>
  <c r="AC33" i="6"/>
  <c r="AD33" i="6"/>
  <c r="AE33" i="6"/>
  <c r="AF33" i="6"/>
  <c r="AG33" i="6"/>
  <c r="AH33" i="6"/>
  <c r="AI33" i="6"/>
  <c r="AJ33" i="6"/>
  <c r="AK33" i="6"/>
  <c r="AL33" i="6"/>
  <c r="AM33" i="6"/>
  <c r="AN33" i="6"/>
  <c r="Y34" i="6"/>
  <c r="Z34" i="6"/>
  <c r="AA34" i="6"/>
  <c r="AB34" i="6"/>
  <c r="AC34" i="6"/>
  <c r="AD34" i="6"/>
  <c r="AE34" i="6"/>
  <c r="AF34" i="6"/>
  <c r="AG34" i="6"/>
  <c r="AH34" i="6"/>
  <c r="AI34" i="6"/>
  <c r="AJ34" i="6"/>
  <c r="AK34" i="6"/>
  <c r="AL34" i="6"/>
  <c r="AM34" i="6"/>
  <c r="AN34" i="6"/>
  <c r="Y35" i="6"/>
  <c r="Z35" i="6"/>
  <c r="AA35" i="6"/>
  <c r="AB35" i="6"/>
  <c r="AC35" i="6"/>
  <c r="AD35" i="6"/>
  <c r="AE35" i="6"/>
  <c r="AF35" i="6"/>
  <c r="AG35" i="6"/>
  <c r="AH35" i="6"/>
  <c r="AI35" i="6"/>
  <c r="AJ35" i="6"/>
  <c r="AK35" i="6"/>
  <c r="AL35" i="6"/>
  <c r="AM35" i="6"/>
  <c r="AN35" i="6"/>
  <c r="Y36" i="6"/>
  <c r="Z36" i="6"/>
  <c r="AA36" i="6"/>
  <c r="AB36" i="6"/>
  <c r="AC36" i="6"/>
  <c r="AD36" i="6"/>
  <c r="AE36" i="6"/>
  <c r="AF36" i="6"/>
  <c r="AG36" i="6"/>
  <c r="AH36" i="6"/>
  <c r="AI36" i="6"/>
  <c r="AJ36" i="6"/>
  <c r="AK36" i="6"/>
  <c r="AL36" i="6"/>
  <c r="AM36" i="6"/>
  <c r="AN36" i="6"/>
  <c r="Y37" i="6"/>
  <c r="Z37" i="6"/>
  <c r="AA37" i="6"/>
  <c r="AB37" i="6"/>
  <c r="AC37" i="6"/>
  <c r="AD37" i="6"/>
  <c r="AE37" i="6"/>
  <c r="AF37" i="6"/>
  <c r="AG37" i="6"/>
  <c r="AH37" i="6"/>
  <c r="AI37" i="6"/>
  <c r="AJ37" i="6"/>
  <c r="AK37" i="6"/>
  <c r="AL37" i="6"/>
  <c r="AM37" i="6"/>
  <c r="AN37" i="6"/>
  <c r="Y38" i="6"/>
  <c r="Z38" i="6"/>
  <c r="AA38" i="6"/>
  <c r="AB38" i="6"/>
  <c r="AC38" i="6"/>
  <c r="AD38" i="6"/>
  <c r="AE38" i="6"/>
  <c r="AF38" i="6"/>
  <c r="AG38" i="6"/>
  <c r="AH38" i="6"/>
  <c r="AI38" i="6"/>
  <c r="AJ38" i="6"/>
  <c r="AK38" i="6"/>
  <c r="AL38" i="6"/>
  <c r="AM38" i="6"/>
  <c r="AN38" i="6"/>
  <c r="Y39" i="6"/>
  <c r="Z39" i="6"/>
  <c r="AA39" i="6"/>
  <c r="AB39" i="6"/>
  <c r="AC39" i="6"/>
  <c r="AD39" i="6"/>
  <c r="AE39" i="6"/>
  <c r="AF39" i="6"/>
  <c r="AG39" i="6"/>
  <c r="AH39" i="6"/>
  <c r="AI39" i="6"/>
  <c r="AJ39" i="6"/>
  <c r="AK39" i="6"/>
  <c r="AL39" i="6"/>
  <c r="AM39" i="6"/>
  <c r="AN39" i="6"/>
  <c r="Y40" i="6"/>
  <c r="Z40" i="6"/>
  <c r="AA40" i="6"/>
  <c r="AB40" i="6"/>
  <c r="AC40" i="6"/>
  <c r="AD40" i="6"/>
  <c r="AE40" i="6"/>
  <c r="AF40" i="6"/>
  <c r="AG40" i="6"/>
  <c r="AH40" i="6"/>
  <c r="AI40" i="6"/>
  <c r="AJ40" i="6"/>
  <c r="AK40" i="6"/>
  <c r="AL40" i="6"/>
  <c r="AM40" i="6"/>
  <c r="AN40" i="6"/>
  <c r="C40" i="6" l="1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U40" i="6"/>
  <c r="V40" i="6"/>
  <c r="W40" i="6"/>
  <c r="X40" i="6"/>
  <c r="C39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T39" i="6"/>
  <c r="U39" i="6"/>
  <c r="V39" i="6"/>
  <c r="W39" i="6"/>
  <c r="X39" i="6"/>
  <c r="C38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X38" i="6"/>
  <c r="C37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C36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C35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C34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W33" i="6"/>
  <c r="X33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W32" i="6"/>
  <c r="X32" i="6"/>
  <c r="C31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W31" i="6"/>
  <c r="X31" i="6"/>
  <c r="C30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C29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C28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C27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C26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C25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C24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C23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C22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C21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C20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C19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X19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B14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X12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C3" i="6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C2" i="6"/>
  <c r="D2" i="6"/>
  <c r="E2" i="6"/>
  <c r="F2" i="6"/>
  <c r="G2" i="6"/>
  <c r="H2" i="6"/>
  <c r="I2" i="6"/>
  <c r="J2" i="6"/>
  <c r="K2" i="6"/>
  <c r="L2" i="6"/>
  <c r="M2" i="6"/>
  <c r="N2" i="6"/>
  <c r="O2" i="6"/>
  <c r="P2" i="6"/>
  <c r="Q2" i="6"/>
  <c r="R2" i="6"/>
  <c r="S2" i="6"/>
  <c r="T2" i="6"/>
  <c r="U2" i="6"/>
  <c r="V2" i="6"/>
  <c r="W2" i="6"/>
  <c r="X2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3" i="6"/>
  <c r="B12" i="6"/>
  <c r="B11" i="6"/>
  <c r="B10" i="6"/>
  <c r="B9" i="6"/>
  <c r="B8" i="6"/>
  <c r="B7" i="6"/>
  <c r="B6" i="6"/>
  <c r="B5" i="6"/>
  <c r="B4" i="6"/>
  <c r="B3" i="6"/>
  <c r="B2" i="6"/>
</calcChain>
</file>

<file path=xl/sharedStrings.xml><?xml version="1.0" encoding="utf-8"?>
<sst xmlns="http://schemas.openxmlformats.org/spreadsheetml/2006/main" count="82" uniqueCount="77">
  <si>
    <t>joules</t>
  </si>
  <si>
    <t>minimum engagement</t>
  </si>
  <si>
    <t>ROF</t>
  </si>
  <si>
    <t>FPS</t>
  </si>
  <si>
    <t>BB Weight</t>
  </si>
  <si>
    <t>Formula</t>
  </si>
  <si>
    <t>=</t>
  </si>
  <si>
    <t>0.5*(0.0005*((D1*0.305)^2))</t>
  </si>
  <si>
    <t>1/2*(weight in grams*((fps*0.305)^2</t>
  </si>
  <si>
    <t>NA</t>
  </si>
  <si>
    <t>45&lt;</t>
  </si>
  <si>
    <t>na</t>
  </si>
  <si>
    <t>200.00</t>
  </si>
  <si>
    <t>210.00</t>
  </si>
  <si>
    <t>220.00</t>
  </si>
  <si>
    <t>230.00</t>
  </si>
  <si>
    <t>240.00</t>
  </si>
  <si>
    <t>250.00</t>
  </si>
  <si>
    <t>260.00</t>
  </si>
  <si>
    <t>270.00</t>
  </si>
  <si>
    <t>280.00</t>
  </si>
  <si>
    <t>290.00</t>
  </si>
  <si>
    <t>300.00</t>
  </si>
  <si>
    <t>310.00</t>
  </si>
  <si>
    <t>320.00</t>
  </si>
  <si>
    <t>330.00</t>
  </si>
  <si>
    <t>340.00</t>
  </si>
  <si>
    <t>350.00</t>
  </si>
  <si>
    <t>360.00</t>
  </si>
  <si>
    <t>370.00</t>
  </si>
  <si>
    <t>380.00</t>
  </si>
  <si>
    <t>390.00</t>
  </si>
  <si>
    <t>400.00</t>
  </si>
  <si>
    <t>410.00</t>
  </si>
  <si>
    <t>420.00</t>
  </si>
  <si>
    <t>430.00</t>
  </si>
  <si>
    <t>440.00</t>
  </si>
  <si>
    <t>450.00</t>
  </si>
  <si>
    <t>460.00</t>
  </si>
  <si>
    <t>470.00</t>
  </si>
  <si>
    <t>480.00</t>
  </si>
  <si>
    <t>490.00</t>
  </si>
  <si>
    <t>500.00</t>
  </si>
  <si>
    <t>510.00</t>
  </si>
  <si>
    <t>520.00</t>
  </si>
  <si>
    <t>530.00</t>
  </si>
  <si>
    <t>540.00</t>
  </si>
  <si>
    <t>550.00</t>
  </si>
  <si>
    <t>560.00</t>
  </si>
  <si>
    <t>570.00</t>
  </si>
  <si>
    <t>580.00</t>
  </si>
  <si>
    <t>590.00</t>
  </si>
  <si>
    <t>600.00</t>
  </si>
  <si>
    <t>610.00</t>
  </si>
  <si>
    <t>620.00</t>
  </si>
  <si>
    <t>630.00</t>
  </si>
  <si>
    <t>640.00</t>
  </si>
  <si>
    <t>650.00</t>
  </si>
  <si>
    <t>660.00</t>
  </si>
  <si>
    <t>670.00</t>
  </si>
  <si>
    <t>680.00</t>
  </si>
  <si>
    <t>690.00</t>
  </si>
  <si>
    <t>700.00</t>
  </si>
  <si>
    <t>0.20</t>
  </si>
  <si>
    <t>0.23</t>
  </si>
  <si>
    <t>0.25</t>
  </si>
  <si>
    <t>0.28</t>
  </si>
  <si>
    <t>0.30</t>
  </si>
  <si>
    <t>0.32</t>
  </si>
  <si>
    <t>0.36</t>
  </si>
  <si>
    <t>0.40</t>
  </si>
  <si>
    <t>0.43</t>
  </si>
  <si>
    <t>0.45</t>
  </si>
  <si>
    <t>0.46</t>
  </si>
  <si>
    <t>0.48</t>
  </si>
  <si>
    <t>0.50</t>
  </si>
  <si>
    <t>Add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</si>
</sst>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Pacifica Condensed"/>
    </font>
    <font>
      <b/>
      <sz val="11"/>
      <color theme="1"/>
      <name val="Pacifica Condensed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B6305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2" fontId="0" fillId="0" borderId="0" xfId="0" applyNumberFormat="1"/>
    <xf numFmtId="0" fontId="2" fillId="0" borderId="0" xfId="0" applyFont="1" applyFill="1" applyBorder="1"/>
    <xf numFmtId="0" fontId="2" fillId="0" borderId="0" xfId="0" applyFont="1" applyAlignment="1"/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3" fillId="0" borderId="0" xfId="0" applyNumberFormat="1" applyFont="1"/>
    <xf numFmtId="2" fontId="0" fillId="0" borderId="10" xfId="0" applyNumberFormat="1" applyBorder="1"/>
    <xf numFmtId="2" fontId="3" fillId="0" borderId="11" xfId="0" applyNumberFormat="1" applyFont="1" applyBorder="1"/>
    <xf numFmtId="2" fontId="0" fillId="0" borderId="12" xfId="0" applyNumberFormat="1" applyBorder="1"/>
    <xf numFmtId="2" fontId="3" fillId="0" borderId="1" xfId="0" applyNumberFormat="1" applyFont="1" applyBorder="1"/>
    <xf numFmtId="2" fontId="3" fillId="0" borderId="2" xfId="0" applyNumberFormat="1" applyFont="1" applyBorder="1"/>
    <xf numFmtId="2" fontId="3" fillId="0" borderId="13" xfId="0" applyNumberFormat="1" applyFont="1" applyBorder="1"/>
    <xf numFmtId="2" fontId="3" fillId="0" borderId="14" xfId="0" applyNumberFormat="1" applyFont="1" applyBorder="1"/>
    <xf numFmtId="2" fontId="0" fillId="0" borderId="15" xfId="0" applyNumberFormat="1" applyBorder="1"/>
    <xf numFmtId="2" fontId="0" fillId="0" borderId="16" xfId="0" applyNumberFormat="1" applyBorder="1"/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74"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FB6305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641433B-129C-4280-B125-83DFA494D69E}" name="Table1" displayName="Table1" ref="A1:AZ40" totalsRowShown="0" headerRowDxfId="73" headerRowBorderDxfId="72" tableBorderDxfId="71" totalsRowBorderDxfId="70">
  <autoFilter ref="A1:AZ40" xr:uid="{DCF1F9F6-C994-4139-89DC-31B29177ECFD}"/>
  <tableColumns count="52">
    <tableColumn id="1" xr3:uid="{97FDC393-250A-4CC5-A29A-81DFD13A4B8D}" name="BB Weight" dataDxfId="69"/>
    <tableColumn id="2" xr3:uid="{A9574EA6-2C65-4068-9BF6-1A7FC6DF616B}" name="200.00" dataDxfId="68"/>
    <tableColumn id="3" xr3:uid="{1DDA1CAC-3FB0-4CAC-A737-76E6011295D8}" name="210.00" dataDxfId="67"/>
    <tableColumn id="4" xr3:uid="{051FCEA0-0AA8-4208-8C20-A0763D7C8CC8}" name="220.00" dataDxfId="66"/>
    <tableColumn id="5" xr3:uid="{AFBCD836-FF11-4B25-BB9C-36192D362271}" name="230.00" dataDxfId="65"/>
    <tableColumn id="6" xr3:uid="{0966148B-E72F-4951-A4D5-B5FA17C503D6}" name="240.00" dataDxfId="64"/>
    <tableColumn id="7" xr3:uid="{4FC2B3F4-5044-48A9-8F4B-5B48B58354B3}" name="250.00" dataDxfId="63"/>
    <tableColumn id="8" xr3:uid="{BBD81922-31D1-4092-917C-8EE6A691AADA}" name="260.00" dataDxfId="62"/>
    <tableColumn id="9" xr3:uid="{6D500605-484C-42A3-889C-E4E7160E3016}" name="270.00" dataDxfId="61"/>
    <tableColumn id="10" xr3:uid="{BABFD5F3-8092-40F1-91D2-5CB9900502B9}" name="280.00" dataDxfId="60"/>
    <tableColumn id="11" xr3:uid="{34890AD1-D57D-4641-A692-DBE980F264E0}" name="290.00" dataDxfId="59"/>
    <tableColumn id="12" xr3:uid="{BA5DC6DA-87F0-4CB5-BD8D-0AEE1F53692C}" name="300.00" dataDxfId="58"/>
    <tableColumn id="13" xr3:uid="{CB9B9856-F1FF-4BFE-A492-0DC269E8E169}" name="310.00" dataDxfId="57"/>
    <tableColumn id="14" xr3:uid="{F8BF897B-3101-4AD8-AF14-BDCD210CFF32}" name="320.00" dataDxfId="56"/>
    <tableColumn id="15" xr3:uid="{C20E32B2-1BA0-4792-9D57-2495AC02F410}" name="330.00" dataDxfId="55"/>
    <tableColumn id="16" xr3:uid="{64821399-FCDB-460C-8C47-239811851B94}" name="340.00" dataDxfId="54"/>
    <tableColumn id="17" xr3:uid="{7BA02963-344B-4CB2-AA2D-F7B087081980}" name="350.00" dataDxfId="53"/>
    <tableColumn id="18" xr3:uid="{C5CB8245-8991-4EC2-97CE-EBE6437EA799}" name="360.00" dataDxfId="52"/>
    <tableColumn id="19" xr3:uid="{5B43844A-B34C-48E5-9CEC-CF6D738653B1}" name="370.00" dataDxfId="51"/>
    <tableColumn id="20" xr3:uid="{65ACD371-CC82-43B8-B0BB-E02B734DDB75}" name="380.00" dataDxfId="50"/>
    <tableColumn id="21" xr3:uid="{2923D2D3-DC77-4BC0-A585-59A919FDCEB9}" name="390.00" dataDxfId="49"/>
    <tableColumn id="22" xr3:uid="{A5CF471A-1F4B-4C39-B744-4636341310DC}" name="400.00" dataDxfId="48"/>
    <tableColumn id="23" xr3:uid="{36FF8313-6A54-4C2A-9544-46C8C4366AFF}" name="410.00" dataDxfId="47"/>
    <tableColumn id="24" xr3:uid="{37C7A835-FFA0-491F-8E56-0AFA9C447D2F}" name="420.00" dataDxfId="46"/>
    <tableColumn id="25" xr3:uid="{0DC0155B-5C42-43C1-AB44-5EB5C7C28CBC}" name="430.00" dataDxfId="45"/>
    <tableColumn id="26" xr3:uid="{82C8DD34-8957-402C-9CD9-909CD6F69DFC}" name="440.00" dataDxfId="44"/>
    <tableColumn id="27" xr3:uid="{0081A1E0-58D7-4CE4-AC5E-8F1E84E50C85}" name="450.00" dataDxfId="43"/>
    <tableColumn id="28" xr3:uid="{FEA574CB-B62B-4EFB-B7FD-4184629A2BBC}" name="460.00" dataDxfId="42"/>
    <tableColumn id="29" xr3:uid="{4F0B5E82-2836-48D0-A621-54976B4158DE}" name="470.00" dataDxfId="41"/>
    <tableColumn id="30" xr3:uid="{CC7E7EC6-F695-4DF3-96F2-AF11D2BDBA63}" name="480.00" dataDxfId="40"/>
    <tableColumn id="31" xr3:uid="{E7B37CEA-D6DA-4ADA-AF63-EFA7430322A8}" name="490.00" dataDxfId="39"/>
    <tableColumn id="32" xr3:uid="{E008D4A2-9A1F-4008-9B04-97F723766598}" name="500.00" dataDxfId="38"/>
    <tableColumn id="33" xr3:uid="{F19625E1-7C88-4958-AD0D-9B5F8C78A8D7}" name="510.00" dataDxfId="37"/>
    <tableColumn id="34" xr3:uid="{C8C19E13-5885-413E-8DF4-5B20CB2EC449}" name="520.00" dataDxfId="36"/>
    <tableColumn id="35" xr3:uid="{7D8ED2F0-B688-45FB-AD66-8FD86A70ED39}" name="530.00" dataDxfId="35"/>
    <tableColumn id="36" xr3:uid="{3CB483C0-9459-4D19-BF8E-04ECD049E275}" name="540.00" dataDxfId="34"/>
    <tableColumn id="37" xr3:uid="{B981AB38-9B6E-49E6-AF32-C98387B61C96}" name="550.00" dataDxfId="33"/>
    <tableColumn id="38" xr3:uid="{53365623-B439-4DA7-BD73-0105785A70AD}" name="560.00" dataDxfId="32"/>
    <tableColumn id="39" xr3:uid="{29C91F92-43EE-48D0-8BE4-C0BACA9146EA}" name="570.00" dataDxfId="31"/>
    <tableColumn id="40" xr3:uid="{DE9F2FE3-8F5B-493B-8579-69FAAF32B52E}" name="580.00" dataDxfId="30"/>
    <tableColumn id="41" xr3:uid="{73DC6A88-5DEB-4530-8BE3-EAF65FBB2AF5}" name="590.00" dataDxfId="29"/>
    <tableColumn id="42" xr3:uid="{02628AB8-FDA8-46B8-8C80-84684B512837}" name="600.00" dataDxfId="28"/>
    <tableColumn id="43" xr3:uid="{A2F34D51-075E-4138-AF8F-FA938267ED27}" name="610.00" dataDxfId="27"/>
    <tableColumn id="44" xr3:uid="{28F1C431-45DD-4656-BBBF-386C53C4C708}" name="620.00" dataDxfId="26"/>
    <tableColumn id="45" xr3:uid="{E8468996-ADBE-4963-AF93-1B02813B84CE}" name="630.00" dataDxfId="25"/>
    <tableColumn id="46" xr3:uid="{73E10507-C9B1-45B5-A4AC-217B6240E144}" name="640.00" dataDxfId="24"/>
    <tableColumn id="47" xr3:uid="{FA7D96A0-BBBA-48ED-85C5-882D16FF3BA3}" name="650.00" dataDxfId="23"/>
    <tableColumn id="48" xr3:uid="{7972CA56-7998-49FD-B7FC-F8E22653DF0A}" name="660.00" dataDxfId="22"/>
    <tableColumn id="49" xr3:uid="{E2244977-A0B1-41E1-9A31-6B11D3996BD2}" name="670.00" dataDxfId="21"/>
    <tableColumn id="50" xr3:uid="{CE25E95A-0343-4461-9DD5-ADCB47F1E7DC}" name="680.00" dataDxfId="20"/>
    <tableColumn id="51" xr3:uid="{70FA014D-9335-4D5B-AC4A-27BB818B1C62}" name="690.00" dataDxfId="19"/>
    <tableColumn id="52" xr3:uid="{B62DD3D7-8BC5-4FC5-AA99-27D3D93C9EFF}" name="700.00" dataDxfId="18"/>
  </tableColumns>
  <tableStyleInfo name="TableStyleMedium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BA97E6A-7343-40E9-B571-18F3E4451901}" name="Table13" displayName="Table13" ref="A1:N42" totalsRowShown="0" headerRowDxfId="17" headerRowBorderDxfId="16" tableBorderDxfId="15" totalsRowBorderDxfId="14">
  <autoFilter ref="A1:N42" xr:uid="{DCF1F9F6-C994-4139-89DC-31B29177ECFD}"/>
  <tableColumns count="14">
    <tableColumn id="1" xr3:uid="{7FBC5253-33D4-4622-B10A-89C599D530AE}" name="FPS" dataDxfId="13"/>
    <tableColumn id="2" xr3:uid="{A671D3B3-C0EA-4E42-B49A-5BE9D42C5899}" name="0.20" dataDxfId="12">
      <calculatedColumnFormula>0.5*(0.0002*((A2*0.305)^2))</calculatedColumnFormula>
    </tableColumn>
    <tableColumn id="3" xr3:uid="{AFB56519-EFF1-4019-A0D0-CB8CEE8C2455}" name="0.23" dataDxfId="11">
      <calculatedColumnFormula>0.5*(0.00023*((A2*0.305)^2))</calculatedColumnFormula>
    </tableColumn>
    <tableColumn id="4" xr3:uid="{A692509B-D5AC-4109-8627-B5EED3B82E6C}" name="0.25" dataDxfId="10">
      <calculatedColumnFormula>0.5*(0.00025*((A2*0.305)^2))</calculatedColumnFormula>
    </tableColumn>
    <tableColumn id="5" xr3:uid="{F81C33F8-D712-433E-913D-AAFF00B29DF5}" name="0.28" dataDxfId="9">
      <calculatedColumnFormula>0.5*(0.00028*((A2*0.305)^2))</calculatedColumnFormula>
    </tableColumn>
    <tableColumn id="6" xr3:uid="{32EAEA6E-A1ED-4F25-8FF9-169ECC957859}" name="0.30" dataDxfId="8">
      <calculatedColumnFormula>0.5*(0.0003*((A2*0.305)^2))</calculatedColumnFormula>
    </tableColumn>
    <tableColumn id="7" xr3:uid="{26139B05-12A3-499F-B93F-07C0C9B7629A}" name="0.32" dataDxfId="7">
      <calculatedColumnFormula>0.5*(0.00032*((A2*0.305)^2))</calculatedColumnFormula>
    </tableColumn>
    <tableColumn id="8" xr3:uid="{BBBA9678-6940-43A6-A978-F935312B44F7}" name="0.36" dataDxfId="6">
      <calculatedColumnFormula>0.5*(0.00036*((A2*0.305)^2))</calculatedColumnFormula>
    </tableColumn>
    <tableColumn id="9" xr3:uid="{EA219145-583E-4CFA-B493-1C23FFBE6706}" name="0.40" dataDxfId="5">
      <calculatedColumnFormula>0.5*(0.0004*(($A2*0.305)^2))</calculatedColumnFormula>
    </tableColumn>
    <tableColumn id="10" xr3:uid="{D24F2623-F1C2-417A-8F46-C67F22DE95BC}" name="0.43" dataDxfId="4">
      <calculatedColumnFormula>0.5*(0.00043*(($A2*0.305)^2))</calculatedColumnFormula>
    </tableColumn>
    <tableColumn id="11" xr3:uid="{352737ED-E0B0-48FD-BCE1-0238CF3099E7}" name="0.45" dataDxfId="3">
      <calculatedColumnFormula>0.5*(0.00045*(($A2*0.305)^2))</calculatedColumnFormula>
    </tableColumn>
    <tableColumn id="12" xr3:uid="{26A49AF7-BB7D-49AC-AF20-C62F690EDC65}" name="0.46" dataDxfId="2">
      <calculatedColumnFormula>0.5*(0.00046*(($A2*0.305)^2))</calculatedColumnFormula>
    </tableColumn>
    <tableColumn id="13" xr3:uid="{EBE5C92F-E046-46AC-9BA6-9FC88923C066}" name="0.48" dataDxfId="1">
      <calculatedColumnFormula>0.5*(0.00048*(($A2*0.305)^2))</calculatedColumnFormula>
    </tableColumn>
    <tableColumn id="14" xr3:uid="{3A8C2CF7-002A-44B4-B5B6-8A79E90BE190}" name="0.50" dataDxfId="0">
      <calculatedColumnFormula>0.5*(0.0005*(($A2*0.305)^2))</calculatedColumnFormula>
    </tableColumn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44"/>
  <sheetViews>
    <sheetView zoomScale="70" zoomScaleNormal="70" workbookViewId="0">
      <pane xSplit="1" topLeftCell="B1" activePane="topRight" state="frozen"/>
      <selection pane="topRight" activeCell="M49" sqref="M49"/>
    </sheetView>
  </sheetViews>
  <sheetFormatPr defaultColWidth="9.140625" defaultRowHeight="15" x14ac:dyDescent="0.25"/>
  <cols>
    <col min="1" max="1" width="12.85546875" style="29" customWidth="1"/>
    <col min="2" max="2" width="11.42578125" style="1" customWidth="1"/>
    <col min="3" max="3" width="11.85546875" style="1" bestFit="1" customWidth="1"/>
    <col min="4" max="4" width="11.42578125" style="1" customWidth="1"/>
    <col min="5" max="5" width="11.85546875" style="1" bestFit="1" customWidth="1"/>
    <col min="6" max="6" width="11.42578125" style="1" customWidth="1"/>
    <col min="7" max="7" width="11.85546875" style="1" bestFit="1" customWidth="1"/>
    <col min="8" max="8" width="11.42578125" style="1" customWidth="1"/>
    <col min="9" max="9" width="11.85546875" style="1" bestFit="1" customWidth="1"/>
    <col min="10" max="10" width="11.42578125" style="1" customWidth="1"/>
    <col min="11" max="11" width="11.85546875" style="1" bestFit="1" customWidth="1"/>
    <col min="12" max="12" width="11.42578125" style="1" customWidth="1"/>
    <col min="13" max="13" width="11.85546875" style="1" bestFit="1" customWidth="1"/>
    <col min="14" max="14" width="11.42578125" style="1" customWidth="1"/>
    <col min="15" max="15" width="11.85546875" style="1" bestFit="1" customWidth="1"/>
    <col min="16" max="16" width="11.42578125" style="1" customWidth="1"/>
    <col min="17" max="17" width="11.85546875" style="1" bestFit="1" customWidth="1"/>
    <col min="18" max="18" width="11.42578125" style="1" customWidth="1"/>
    <col min="19" max="19" width="11.85546875" style="1" bestFit="1" customWidth="1"/>
    <col min="20" max="20" width="11.42578125" style="1" customWidth="1"/>
    <col min="21" max="21" width="11.85546875" style="1" bestFit="1" customWidth="1"/>
    <col min="22" max="22" width="11.42578125" style="1" customWidth="1"/>
    <col min="23" max="23" width="11" style="1" customWidth="1"/>
    <col min="24" max="32" width="11.42578125" style="1" customWidth="1"/>
    <col min="33" max="33" width="11" style="1" customWidth="1"/>
    <col min="34" max="42" width="11.42578125" style="1" customWidth="1"/>
    <col min="43" max="43" width="11" style="1" customWidth="1"/>
    <col min="44" max="52" width="11.42578125" style="1" customWidth="1"/>
    <col min="53" max="16384" width="9.140625" style="1"/>
  </cols>
  <sheetData>
    <row r="1" spans="1:52" s="29" customFormat="1" x14ac:dyDescent="0.25">
      <c r="A1" s="33" t="s">
        <v>4</v>
      </c>
      <c r="B1" s="34" t="s">
        <v>12</v>
      </c>
      <c r="C1" s="34" t="s">
        <v>13</v>
      </c>
      <c r="D1" s="34" t="s">
        <v>14</v>
      </c>
      <c r="E1" s="34" t="s">
        <v>15</v>
      </c>
      <c r="F1" s="34" t="s">
        <v>16</v>
      </c>
      <c r="G1" s="34" t="s">
        <v>17</v>
      </c>
      <c r="H1" s="34" t="s">
        <v>18</v>
      </c>
      <c r="I1" s="34" t="s">
        <v>19</v>
      </c>
      <c r="J1" s="34" t="s">
        <v>20</v>
      </c>
      <c r="K1" s="34" t="s">
        <v>21</v>
      </c>
      <c r="L1" s="34" t="s">
        <v>22</v>
      </c>
      <c r="M1" s="34" t="s">
        <v>23</v>
      </c>
      <c r="N1" s="34" t="s">
        <v>24</v>
      </c>
      <c r="O1" s="34" t="s">
        <v>25</v>
      </c>
      <c r="P1" s="34" t="s">
        <v>26</v>
      </c>
      <c r="Q1" s="34" t="s">
        <v>27</v>
      </c>
      <c r="R1" s="34" t="s">
        <v>28</v>
      </c>
      <c r="S1" s="34" t="s">
        <v>29</v>
      </c>
      <c r="T1" s="34" t="s">
        <v>30</v>
      </c>
      <c r="U1" s="34" t="s">
        <v>31</v>
      </c>
      <c r="V1" s="34" t="s">
        <v>32</v>
      </c>
      <c r="W1" s="34" t="s">
        <v>33</v>
      </c>
      <c r="X1" s="34" t="s">
        <v>34</v>
      </c>
      <c r="Y1" s="34" t="s">
        <v>35</v>
      </c>
      <c r="Z1" s="34" t="s">
        <v>36</v>
      </c>
      <c r="AA1" s="34" t="s">
        <v>37</v>
      </c>
      <c r="AB1" s="34" t="s">
        <v>38</v>
      </c>
      <c r="AC1" s="34" t="s">
        <v>39</v>
      </c>
      <c r="AD1" s="34" t="s">
        <v>40</v>
      </c>
      <c r="AE1" s="34" t="s">
        <v>41</v>
      </c>
      <c r="AF1" s="34" t="s">
        <v>42</v>
      </c>
      <c r="AG1" s="34" t="s">
        <v>43</v>
      </c>
      <c r="AH1" s="34" t="s">
        <v>44</v>
      </c>
      <c r="AI1" s="34" t="s">
        <v>45</v>
      </c>
      <c r="AJ1" s="34" t="s">
        <v>46</v>
      </c>
      <c r="AK1" s="34" t="s">
        <v>47</v>
      </c>
      <c r="AL1" s="34" t="s">
        <v>48</v>
      </c>
      <c r="AM1" s="34" t="s">
        <v>49</v>
      </c>
      <c r="AN1" s="34" t="s">
        <v>50</v>
      </c>
      <c r="AO1" s="34" t="s">
        <v>51</v>
      </c>
      <c r="AP1" s="34" t="s">
        <v>52</v>
      </c>
      <c r="AQ1" s="34" t="s">
        <v>53</v>
      </c>
      <c r="AR1" s="34" t="s">
        <v>54</v>
      </c>
      <c r="AS1" s="34" t="s">
        <v>55</v>
      </c>
      <c r="AT1" s="34" t="s">
        <v>56</v>
      </c>
      <c r="AU1" s="34" t="s">
        <v>57</v>
      </c>
      <c r="AV1" s="34" t="s">
        <v>58</v>
      </c>
      <c r="AW1" s="34" t="s">
        <v>59</v>
      </c>
      <c r="AX1" s="34" t="s">
        <v>60</v>
      </c>
      <c r="AY1" s="34" t="s">
        <v>61</v>
      </c>
      <c r="AZ1" s="35" t="s">
        <v>62</v>
      </c>
    </row>
    <row r="2" spans="1:52" hidden="1" x14ac:dyDescent="0.25">
      <c r="A2" s="31">
        <v>0.12</v>
      </c>
      <c r="B2" s="30">
        <f>0.5*(0.00012*((B1*0.305)^2))</f>
        <v>0.22326000000000001</v>
      </c>
      <c r="C2" s="30">
        <f t="shared" ref="C2:X2" si="0">0.5*(0.00012*((C1*0.305)^2))</f>
        <v>0.24614414999999995</v>
      </c>
      <c r="D2" s="30">
        <f t="shared" si="0"/>
        <v>0.27014459999999996</v>
      </c>
      <c r="E2" s="30">
        <f t="shared" si="0"/>
        <v>0.29526134999999998</v>
      </c>
      <c r="F2" s="30">
        <f t="shared" si="0"/>
        <v>0.32149440000000007</v>
      </c>
      <c r="G2" s="30">
        <f t="shared" si="0"/>
        <v>0.34884375000000001</v>
      </c>
      <c r="H2" s="30">
        <f t="shared" si="0"/>
        <v>0.37730940000000002</v>
      </c>
      <c r="I2" s="30">
        <f t="shared" si="0"/>
        <v>0.40689134999999998</v>
      </c>
      <c r="J2" s="30">
        <f t="shared" si="0"/>
        <v>0.43758959999999997</v>
      </c>
      <c r="K2" s="30">
        <f t="shared" si="0"/>
        <v>0.46940415000000002</v>
      </c>
      <c r="L2" s="30">
        <f t="shared" si="0"/>
        <v>0.50233499999999998</v>
      </c>
      <c r="M2" s="30">
        <f t="shared" si="0"/>
        <v>0.53638215</v>
      </c>
      <c r="N2" s="30">
        <f t="shared" si="0"/>
        <v>0.57154559999999988</v>
      </c>
      <c r="O2" s="30">
        <f t="shared" si="0"/>
        <v>0.60782534999999993</v>
      </c>
      <c r="P2" s="30">
        <f t="shared" si="0"/>
        <v>0.64522140000000006</v>
      </c>
      <c r="Q2" s="30">
        <f t="shared" si="0"/>
        <v>0.68373375000000003</v>
      </c>
      <c r="R2" s="30">
        <f t="shared" si="0"/>
        <v>0.72336239999999996</v>
      </c>
      <c r="S2" s="30">
        <f t="shared" si="0"/>
        <v>0.76410734999999996</v>
      </c>
      <c r="T2" s="30">
        <f t="shared" si="0"/>
        <v>0.80596859999999992</v>
      </c>
      <c r="U2" s="30">
        <f t="shared" si="0"/>
        <v>0.84894615000000007</v>
      </c>
      <c r="V2" s="30">
        <f t="shared" si="0"/>
        <v>0.89304000000000006</v>
      </c>
      <c r="W2" s="30">
        <f t="shared" si="0"/>
        <v>0.93825014999999989</v>
      </c>
      <c r="X2" s="30">
        <f t="shared" si="0"/>
        <v>0.9845765999999998</v>
      </c>
      <c r="Y2" s="30">
        <f t="shared" ref="Y2:AP2" si="1">0.5*(0.00012*((Y1*0.305)^2))</f>
        <v>1.0320193500000001</v>
      </c>
      <c r="Z2" s="30">
        <f t="shared" si="1"/>
        <v>1.0805783999999998</v>
      </c>
      <c r="AA2" s="30">
        <f t="shared" si="1"/>
        <v>1.1302537500000001</v>
      </c>
      <c r="AB2" s="30">
        <f t="shared" si="1"/>
        <v>1.1810453999999999</v>
      </c>
      <c r="AC2" s="30">
        <f t="shared" si="1"/>
        <v>1.2329533500000001</v>
      </c>
      <c r="AD2" s="30">
        <f t="shared" si="1"/>
        <v>1.2859776000000003</v>
      </c>
      <c r="AE2" s="30">
        <f t="shared" si="1"/>
        <v>1.3401181499999999</v>
      </c>
      <c r="AF2" s="30">
        <f t="shared" si="1"/>
        <v>1.395375</v>
      </c>
      <c r="AG2" s="30">
        <f t="shared" si="1"/>
        <v>1.4517481499999998</v>
      </c>
      <c r="AH2" s="30">
        <f t="shared" si="1"/>
        <v>1.5092376000000001</v>
      </c>
      <c r="AI2" s="30">
        <f t="shared" si="1"/>
        <v>1.5678433500000002</v>
      </c>
      <c r="AJ2" s="30">
        <f t="shared" si="1"/>
        <v>1.6275653999999999</v>
      </c>
      <c r="AK2" s="30">
        <f t="shared" si="1"/>
        <v>1.68840375</v>
      </c>
      <c r="AL2" s="30">
        <f t="shared" si="1"/>
        <v>1.7503583999999999</v>
      </c>
      <c r="AM2" s="30">
        <f t="shared" si="1"/>
        <v>1.8134293500000001</v>
      </c>
      <c r="AN2" s="30">
        <f t="shared" si="1"/>
        <v>1.8776166000000001</v>
      </c>
      <c r="AO2" s="30">
        <f t="shared" si="1"/>
        <v>1.9429201499999997</v>
      </c>
      <c r="AP2" s="30">
        <f t="shared" si="1"/>
        <v>2.0093399999999999</v>
      </c>
      <c r="AQ2" s="30">
        <f t="shared" ref="AQ2:AZ2" si="2">0.5*(0.00012*((AQ1*0.305)^2))</f>
        <v>2.0768761499999995</v>
      </c>
      <c r="AR2" s="30">
        <f t="shared" si="2"/>
        <v>2.1455286</v>
      </c>
      <c r="AS2" s="30">
        <f t="shared" si="2"/>
        <v>2.2152973500000002</v>
      </c>
      <c r="AT2" s="30">
        <f t="shared" si="2"/>
        <v>2.2861823999999995</v>
      </c>
      <c r="AU2" s="30">
        <f t="shared" si="2"/>
        <v>2.3581837500000002</v>
      </c>
      <c r="AV2" s="30">
        <f t="shared" si="2"/>
        <v>2.4313013999999997</v>
      </c>
      <c r="AW2" s="30">
        <f t="shared" si="2"/>
        <v>2.5055353500000002</v>
      </c>
      <c r="AX2" s="30">
        <f t="shared" si="2"/>
        <v>2.5808856000000002</v>
      </c>
      <c r="AY2" s="30">
        <f t="shared" si="2"/>
        <v>2.6573521499999995</v>
      </c>
      <c r="AZ2" s="32">
        <f t="shared" si="2"/>
        <v>2.7349350000000001</v>
      </c>
    </row>
    <row r="3" spans="1:52" hidden="1" x14ac:dyDescent="0.25">
      <c r="A3" s="31">
        <v>0.13</v>
      </c>
      <c r="B3" s="30">
        <f>0.5*(0.00013*((B1*0.305)^2))</f>
        <v>0.24186499999999997</v>
      </c>
      <c r="C3" s="30">
        <f t="shared" ref="C3:X3" si="3">0.5*(0.00013*((C1*0.305)^2))</f>
        <v>0.2666561624999999</v>
      </c>
      <c r="D3" s="30">
        <f t="shared" si="3"/>
        <v>0.29265664999999991</v>
      </c>
      <c r="E3" s="30">
        <f t="shared" si="3"/>
        <v>0.31986646249999989</v>
      </c>
      <c r="F3" s="30">
        <f t="shared" si="3"/>
        <v>0.34828560000000003</v>
      </c>
      <c r="G3" s="30">
        <f t="shared" si="3"/>
        <v>0.37791406249999998</v>
      </c>
      <c r="H3" s="30">
        <f t="shared" si="3"/>
        <v>0.40875184999999997</v>
      </c>
      <c r="I3" s="30">
        <f t="shared" si="3"/>
        <v>0.44079896249999989</v>
      </c>
      <c r="J3" s="30">
        <f t="shared" si="3"/>
        <v>0.4740553999999999</v>
      </c>
      <c r="K3" s="30">
        <f t="shared" si="3"/>
        <v>0.50852116250000001</v>
      </c>
      <c r="L3" s="30">
        <f t="shared" si="3"/>
        <v>0.54419624999999994</v>
      </c>
      <c r="M3" s="30">
        <f t="shared" si="3"/>
        <v>0.5810806624999999</v>
      </c>
      <c r="N3" s="30">
        <f t="shared" si="3"/>
        <v>0.61917439999999979</v>
      </c>
      <c r="O3" s="30">
        <f t="shared" si="3"/>
        <v>0.65847746249999983</v>
      </c>
      <c r="P3" s="30">
        <f t="shared" si="3"/>
        <v>0.69898985000000002</v>
      </c>
      <c r="Q3" s="30">
        <f t="shared" si="3"/>
        <v>0.74071156249999992</v>
      </c>
      <c r="R3" s="30">
        <f t="shared" si="3"/>
        <v>0.78364259999999986</v>
      </c>
      <c r="S3" s="30">
        <f t="shared" si="3"/>
        <v>0.82778296249999994</v>
      </c>
      <c r="T3" s="30">
        <f t="shared" si="3"/>
        <v>0.87313264999999973</v>
      </c>
      <c r="U3" s="30">
        <f t="shared" si="3"/>
        <v>0.91969166250000001</v>
      </c>
      <c r="V3" s="30">
        <f t="shared" si="3"/>
        <v>0.96745999999999988</v>
      </c>
      <c r="W3" s="30">
        <f t="shared" si="3"/>
        <v>1.0164376624999998</v>
      </c>
      <c r="X3" s="30">
        <f t="shared" si="3"/>
        <v>1.0666246499999996</v>
      </c>
      <c r="Y3" s="30">
        <f t="shared" ref="Y3:AP3" si="4">0.5*(0.00013*((Y1*0.305)^2))</f>
        <v>1.1180209624999999</v>
      </c>
      <c r="Z3" s="30">
        <f t="shared" si="4"/>
        <v>1.1706265999999996</v>
      </c>
      <c r="AA3" s="30">
        <f t="shared" si="4"/>
        <v>1.2244415624999998</v>
      </c>
      <c r="AB3" s="30">
        <f t="shared" si="4"/>
        <v>1.2794658499999996</v>
      </c>
      <c r="AC3" s="30">
        <f t="shared" si="4"/>
        <v>1.3356994624999998</v>
      </c>
      <c r="AD3" s="30">
        <f t="shared" si="4"/>
        <v>1.3931424000000001</v>
      </c>
      <c r="AE3" s="30">
        <f t="shared" si="4"/>
        <v>1.4517946624999998</v>
      </c>
      <c r="AF3" s="30">
        <f t="shared" si="4"/>
        <v>1.5116562499999999</v>
      </c>
      <c r="AG3" s="30">
        <f t="shared" si="4"/>
        <v>1.5727271624999994</v>
      </c>
      <c r="AH3" s="30">
        <f t="shared" si="4"/>
        <v>1.6350073999999999</v>
      </c>
      <c r="AI3" s="30">
        <f t="shared" si="4"/>
        <v>1.6984969625000002</v>
      </c>
      <c r="AJ3" s="30">
        <f t="shared" si="4"/>
        <v>1.7631958499999996</v>
      </c>
      <c r="AK3" s="30">
        <f t="shared" si="4"/>
        <v>1.8291040624999999</v>
      </c>
      <c r="AL3" s="30">
        <f t="shared" si="4"/>
        <v>1.8962215999999996</v>
      </c>
      <c r="AM3" s="30">
        <f t="shared" si="4"/>
        <v>1.9645484624999998</v>
      </c>
      <c r="AN3" s="30">
        <f t="shared" si="4"/>
        <v>2.03408465</v>
      </c>
      <c r="AO3" s="30">
        <f t="shared" si="4"/>
        <v>2.1048301624999994</v>
      </c>
      <c r="AP3" s="30">
        <f t="shared" si="4"/>
        <v>2.1767849999999997</v>
      </c>
      <c r="AQ3" s="30">
        <f t="shared" ref="AQ3:AZ3" si="5">0.5*(0.00013*((AQ1*0.305)^2))</f>
        <v>2.2499491624999992</v>
      </c>
      <c r="AR3" s="30">
        <f t="shared" si="5"/>
        <v>2.3243226499999996</v>
      </c>
      <c r="AS3" s="30">
        <f t="shared" si="5"/>
        <v>2.3999054625</v>
      </c>
      <c r="AT3" s="30">
        <f t="shared" si="5"/>
        <v>2.4766975999999992</v>
      </c>
      <c r="AU3" s="30">
        <f t="shared" si="5"/>
        <v>2.5546990624999997</v>
      </c>
      <c r="AV3" s="30">
        <f t="shared" si="5"/>
        <v>2.6339098499999993</v>
      </c>
      <c r="AW3" s="30">
        <f t="shared" si="5"/>
        <v>2.7143299624999999</v>
      </c>
      <c r="AX3" s="30">
        <f t="shared" si="5"/>
        <v>2.7959594000000001</v>
      </c>
      <c r="AY3" s="30">
        <f t="shared" si="5"/>
        <v>2.8787981624999994</v>
      </c>
      <c r="AZ3" s="32">
        <f t="shared" si="5"/>
        <v>2.9628462499999997</v>
      </c>
    </row>
    <row r="4" spans="1:52" hidden="1" x14ac:dyDescent="0.25">
      <c r="A4" s="31">
        <v>0.14000000000000001</v>
      </c>
      <c r="B4" s="30">
        <f>0.5*(0.00014*((B1*0.305)^2))</f>
        <v>0.26046999999999998</v>
      </c>
      <c r="C4" s="30">
        <f t="shared" ref="C4:X4" si="6">0.5*(0.00014*((C1*0.305)^2))</f>
        <v>0.28716817499999991</v>
      </c>
      <c r="D4" s="30">
        <f t="shared" si="6"/>
        <v>0.31516869999999991</v>
      </c>
      <c r="E4" s="30">
        <f t="shared" si="6"/>
        <v>0.34447157499999992</v>
      </c>
      <c r="F4" s="30">
        <f t="shared" si="6"/>
        <v>0.37507679999999999</v>
      </c>
      <c r="G4" s="30">
        <f t="shared" si="6"/>
        <v>0.40698437499999995</v>
      </c>
      <c r="H4" s="30">
        <f t="shared" si="6"/>
        <v>0.44019429999999993</v>
      </c>
      <c r="I4" s="30">
        <f t="shared" si="6"/>
        <v>0.47470657499999991</v>
      </c>
      <c r="J4" s="30">
        <f t="shared" si="6"/>
        <v>0.5105211999999999</v>
      </c>
      <c r="K4" s="30">
        <f t="shared" si="6"/>
        <v>0.547638175</v>
      </c>
      <c r="L4" s="30">
        <f t="shared" si="6"/>
        <v>0.5860574999999999</v>
      </c>
      <c r="M4" s="30">
        <f t="shared" si="6"/>
        <v>0.62577917499999991</v>
      </c>
      <c r="N4" s="30">
        <f t="shared" si="6"/>
        <v>0.66680319999999982</v>
      </c>
      <c r="O4" s="30">
        <f t="shared" si="6"/>
        <v>0.70912957499999985</v>
      </c>
      <c r="P4" s="30">
        <f t="shared" si="6"/>
        <v>0.75275829999999999</v>
      </c>
      <c r="Q4" s="30">
        <f t="shared" si="6"/>
        <v>0.79768937499999992</v>
      </c>
      <c r="R4" s="30">
        <f t="shared" si="6"/>
        <v>0.84392279999999986</v>
      </c>
      <c r="S4" s="30">
        <f t="shared" si="6"/>
        <v>0.89145857499999992</v>
      </c>
      <c r="T4" s="30">
        <f t="shared" si="6"/>
        <v>0.94029669999999976</v>
      </c>
      <c r="U4" s="30">
        <f t="shared" si="6"/>
        <v>0.99043717499999995</v>
      </c>
      <c r="V4" s="30">
        <f t="shared" si="6"/>
        <v>1.0418799999999999</v>
      </c>
      <c r="W4" s="30">
        <f t="shared" si="6"/>
        <v>1.0946251749999998</v>
      </c>
      <c r="X4" s="30">
        <f t="shared" si="6"/>
        <v>1.1486726999999997</v>
      </c>
      <c r="Y4" s="30">
        <f t="shared" ref="Y4:AP4" si="7">0.5*(0.00014*((Y1*0.305)^2))</f>
        <v>1.204022575</v>
      </c>
      <c r="Z4" s="30">
        <f t="shared" si="7"/>
        <v>1.2606747999999997</v>
      </c>
      <c r="AA4" s="30">
        <f t="shared" si="7"/>
        <v>1.318629375</v>
      </c>
      <c r="AB4" s="30">
        <f t="shared" si="7"/>
        <v>1.3778862999999997</v>
      </c>
      <c r="AC4" s="30">
        <f t="shared" si="7"/>
        <v>1.4384455749999998</v>
      </c>
      <c r="AD4" s="30">
        <f t="shared" si="7"/>
        <v>1.5003072</v>
      </c>
      <c r="AE4" s="30">
        <f t="shared" si="7"/>
        <v>1.5634711749999997</v>
      </c>
      <c r="AF4" s="30">
        <f t="shared" si="7"/>
        <v>1.6279374999999998</v>
      </c>
      <c r="AG4" s="30">
        <f t="shared" si="7"/>
        <v>1.6937061749999995</v>
      </c>
      <c r="AH4" s="30">
        <f t="shared" si="7"/>
        <v>1.7607771999999997</v>
      </c>
      <c r="AI4" s="30">
        <f t="shared" si="7"/>
        <v>1.8291505750000001</v>
      </c>
      <c r="AJ4" s="30">
        <f t="shared" si="7"/>
        <v>1.8988262999999996</v>
      </c>
      <c r="AK4" s="30">
        <f t="shared" si="7"/>
        <v>1.9698043749999998</v>
      </c>
      <c r="AL4" s="30">
        <f t="shared" si="7"/>
        <v>2.0420847999999996</v>
      </c>
      <c r="AM4" s="30">
        <f t="shared" si="7"/>
        <v>2.1156675749999998</v>
      </c>
      <c r="AN4" s="30">
        <f t="shared" si="7"/>
        <v>2.1905527</v>
      </c>
      <c r="AO4" s="30">
        <f t="shared" si="7"/>
        <v>2.2667401749999994</v>
      </c>
      <c r="AP4" s="30">
        <f t="shared" si="7"/>
        <v>2.3442299999999996</v>
      </c>
      <c r="AQ4" s="30">
        <f t="shared" ref="AQ4:AZ4" si="8">0.5*(0.00014*((AQ1*0.305)^2))</f>
        <v>2.4230221749999994</v>
      </c>
      <c r="AR4" s="30">
        <f t="shared" si="8"/>
        <v>2.5031166999999996</v>
      </c>
      <c r="AS4" s="30">
        <f t="shared" si="8"/>
        <v>2.5845135750000003</v>
      </c>
      <c r="AT4" s="30">
        <f t="shared" si="8"/>
        <v>2.6672127999999993</v>
      </c>
      <c r="AU4" s="30">
        <f t="shared" si="8"/>
        <v>2.7512143749999995</v>
      </c>
      <c r="AV4" s="30">
        <f t="shared" si="8"/>
        <v>2.8365182999999994</v>
      </c>
      <c r="AW4" s="30">
        <f t="shared" si="8"/>
        <v>2.9231245749999997</v>
      </c>
      <c r="AX4" s="30">
        <f t="shared" si="8"/>
        <v>3.0110332</v>
      </c>
      <c r="AY4" s="30">
        <f t="shared" si="8"/>
        <v>3.1002441749999994</v>
      </c>
      <c r="AZ4" s="32">
        <f t="shared" si="8"/>
        <v>3.1907574999999997</v>
      </c>
    </row>
    <row r="5" spans="1:52" hidden="1" x14ac:dyDescent="0.25">
      <c r="A5" s="31">
        <v>0.15</v>
      </c>
      <c r="B5" s="30">
        <f>0.5*(0.00015*((B1*0.305)^2))</f>
        <v>0.27907499999999996</v>
      </c>
      <c r="C5" s="30">
        <f t="shared" ref="C5:X5" si="9">0.5*(0.00015*((C1*0.305)^2))</f>
        <v>0.30768018749999992</v>
      </c>
      <c r="D5" s="30">
        <f t="shared" si="9"/>
        <v>0.33768074999999992</v>
      </c>
      <c r="E5" s="30">
        <f t="shared" si="9"/>
        <v>0.36907668749999989</v>
      </c>
      <c r="F5" s="30">
        <f t="shared" si="9"/>
        <v>0.401868</v>
      </c>
      <c r="G5" s="30">
        <f t="shared" si="9"/>
        <v>0.43605468749999998</v>
      </c>
      <c r="H5" s="30">
        <f t="shared" si="9"/>
        <v>0.47163674999999994</v>
      </c>
      <c r="I5" s="30">
        <f t="shared" si="9"/>
        <v>0.50861418749999987</v>
      </c>
      <c r="J5" s="30">
        <f t="shared" si="9"/>
        <v>0.54698699999999989</v>
      </c>
      <c r="K5" s="30">
        <f t="shared" si="9"/>
        <v>0.5867551875</v>
      </c>
      <c r="L5" s="30">
        <f t="shared" si="9"/>
        <v>0.62791874999999997</v>
      </c>
      <c r="M5" s="30">
        <f t="shared" si="9"/>
        <v>0.67047768749999992</v>
      </c>
      <c r="N5" s="30">
        <f t="shared" si="9"/>
        <v>0.71443199999999984</v>
      </c>
      <c r="O5" s="30">
        <f t="shared" si="9"/>
        <v>0.75978168749999986</v>
      </c>
      <c r="P5" s="30">
        <f t="shared" si="9"/>
        <v>0.80652674999999996</v>
      </c>
      <c r="Q5" s="30">
        <f t="shared" si="9"/>
        <v>0.85466718749999993</v>
      </c>
      <c r="R5" s="30">
        <f t="shared" si="9"/>
        <v>0.90420299999999987</v>
      </c>
      <c r="S5" s="30">
        <f t="shared" si="9"/>
        <v>0.9551341874999999</v>
      </c>
      <c r="T5" s="30">
        <f t="shared" si="9"/>
        <v>1.0074607499999997</v>
      </c>
      <c r="U5" s="30">
        <f t="shared" si="9"/>
        <v>1.0611826874999999</v>
      </c>
      <c r="V5" s="30">
        <f t="shared" si="9"/>
        <v>1.1162999999999998</v>
      </c>
      <c r="W5" s="30">
        <f t="shared" si="9"/>
        <v>1.1728126874999998</v>
      </c>
      <c r="X5" s="30">
        <f t="shared" si="9"/>
        <v>1.2307207499999997</v>
      </c>
      <c r="Y5" s="30">
        <f t="shared" ref="Y5:AP5" si="10">0.5*(0.00015*((Y1*0.305)^2))</f>
        <v>1.2900241875</v>
      </c>
      <c r="Z5" s="30">
        <f t="shared" si="10"/>
        <v>1.3507229999999997</v>
      </c>
      <c r="AA5" s="30">
        <f t="shared" si="10"/>
        <v>1.4128171875</v>
      </c>
      <c r="AB5" s="30">
        <f t="shared" si="10"/>
        <v>1.4763067499999996</v>
      </c>
      <c r="AC5" s="30">
        <f t="shared" si="10"/>
        <v>1.5411916874999998</v>
      </c>
      <c r="AD5" s="30">
        <f t="shared" si="10"/>
        <v>1.607472</v>
      </c>
      <c r="AE5" s="30">
        <f t="shared" si="10"/>
        <v>1.6751476874999998</v>
      </c>
      <c r="AF5" s="30">
        <f t="shared" si="10"/>
        <v>1.7442187499999999</v>
      </c>
      <c r="AG5" s="30">
        <f t="shared" si="10"/>
        <v>1.8146851874999994</v>
      </c>
      <c r="AH5" s="30">
        <f t="shared" si="10"/>
        <v>1.8865469999999998</v>
      </c>
      <c r="AI5" s="30">
        <f t="shared" si="10"/>
        <v>1.9598041875000001</v>
      </c>
      <c r="AJ5" s="30">
        <f t="shared" si="10"/>
        <v>2.0344567499999995</v>
      </c>
      <c r="AK5" s="30">
        <f t="shared" si="10"/>
        <v>2.1105046874999998</v>
      </c>
      <c r="AL5" s="30">
        <f t="shared" si="10"/>
        <v>2.1879479999999996</v>
      </c>
      <c r="AM5" s="30">
        <f t="shared" si="10"/>
        <v>2.2667866874999998</v>
      </c>
      <c r="AN5" s="30">
        <f t="shared" si="10"/>
        <v>2.34702075</v>
      </c>
      <c r="AO5" s="30">
        <f t="shared" si="10"/>
        <v>2.4286501874999993</v>
      </c>
      <c r="AP5" s="30">
        <f t="shared" si="10"/>
        <v>2.5116749999999999</v>
      </c>
      <c r="AQ5" s="30">
        <f t="shared" ref="AQ5:AZ5" si="11">0.5*(0.00015*((AQ1*0.305)^2))</f>
        <v>2.5960951874999991</v>
      </c>
      <c r="AR5" s="30">
        <f t="shared" si="11"/>
        <v>2.6819107499999997</v>
      </c>
      <c r="AS5" s="30">
        <f t="shared" si="11"/>
        <v>2.7691216875000002</v>
      </c>
      <c r="AT5" s="30">
        <f t="shared" si="11"/>
        <v>2.8577279999999994</v>
      </c>
      <c r="AU5" s="30">
        <f t="shared" si="11"/>
        <v>2.9477296874999999</v>
      </c>
      <c r="AV5" s="30">
        <f t="shared" si="11"/>
        <v>3.0391267499999994</v>
      </c>
      <c r="AW5" s="30">
        <f t="shared" si="11"/>
        <v>3.1319191874999999</v>
      </c>
      <c r="AX5" s="30">
        <f t="shared" si="11"/>
        <v>3.2261069999999998</v>
      </c>
      <c r="AY5" s="30">
        <f t="shared" si="11"/>
        <v>3.3216901874999993</v>
      </c>
      <c r="AZ5" s="32">
        <f t="shared" si="11"/>
        <v>3.4186687499999997</v>
      </c>
    </row>
    <row r="6" spans="1:52" hidden="1" x14ac:dyDescent="0.25">
      <c r="A6" s="31">
        <v>0.16</v>
      </c>
      <c r="B6" s="30">
        <f>0.5*(0.00016*((B1*0.305)^2))</f>
        <v>0.29768</v>
      </c>
      <c r="C6" s="30">
        <f t="shared" ref="C6:X6" si="12">0.5*(0.00016*((C1*0.305)^2))</f>
        <v>0.32819219999999999</v>
      </c>
      <c r="D6" s="30">
        <f t="shared" si="12"/>
        <v>0.36019279999999992</v>
      </c>
      <c r="E6" s="30">
        <f t="shared" si="12"/>
        <v>0.39368179999999997</v>
      </c>
      <c r="F6" s="30">
        <f t="shared" si="12"/>
        <v>0.42865920000000007</v>
      </c>
      <c r="G6" s="30">
        <f t="shared" si="12"/>
        <v>0.46512500000000001</v>
      </c>
      <c r="H6" s="30">
        <f t="shared" si="12"/>
        <v>0.50307920000000006</v>
      </c>
      <c r="I6" s="30">
        <f t="shared" si="12"/>
        <v>0.54252179999999994</v>
      </c>
      <c r="J6" s="30">
        <f t="shared" si="12"/>
        <v>0.58345279999999999</v>
      </c>
      <c r="K6" s="30">
        <f t="shared" si="12"/>
        <v>0.6258722000000001</v>
      </c>
      <c r="L6" s="30">
        <f t="shared" si="12"/>
        <v>0.66978000000000004</v>
      </c>
      <c r="M6" s="30">
        <f t="shared" si="12"/>
        <v>0.71517620000000004</v>
      </c>
      <c r="N6" s="30">
        <f t="shared" si="12"/>
        <v>0.76206079999999998</v>
      </c>
      <c r="O6" s="30">
        <f t="shared" si="12"/>
        <v>0.81043379999999998</v>
      </c>
      <c r="P6" s="30">
        <f t="shared" si="12"/>
        <v>0.86029520000000015</v>
      </c>
      <c r="Q6" s="30">
        <f t="shared" si="12"/>
        <v>0.91164500000000004</v>
      </c>
      <c r="R6" s="30">
        <f t="shared" si="12"/>
        <v>0.96448319999999998</v>
      </c>
      <c r="S6" s="30">
        <f t="shared" si="12"/>
        <v>1.0188098000000001</v>
      </c>
      <c r="T6" s="30">
        <f t="shared" si="12"/>
        <v>1.0746247999999998</v>
      </c>
      <c r="U6" s="30">
        <f t="shared" si="12"/>
        <v>1.1319282000000002</v>
      </c>
      <c r="V6" s="30">
        <f t="shared" si="12"/>
        <v>1.19072</v>
      </c>
      <c r="W6" s="30">
        <f t="shared" si="12"/>
        <v>1.2510002</v>
      </c>
      <c r="X6" s="30">
        <f t="shared" si="12"/>
        <v>1.3127688</v>
      </c>
      <c r="Y6" s="30">
        <f t="shared" ref="Y6:AP6" si="13">0.5*(0.00016*((Y1*0.305)^2))</f>
        <v>1.3760258000000003</v>
      </c>
      <c r="Z6" s="30">
        <f t="shared" si="13"/>
        <v>1.4407711999999997</v>
      </c>
      <c r="AA6" s="30">
        <f t="shared" si="13"/>
        <v>1.5070050000000001</v>
      </c>
      <c r="AB6" s="30">
        <f t="shared" si="13"/>
        <v>1.5747271999999999</v>
      </c>
      <c r="AC6" s="30">
        <f t="shared" si="13"/>
        <v>1.6439378000000002</v>
      </c>
      <c r="AD6" s="30">
        <f t="shared" si="13"/>
        <v>1.7146368000000003</v>
      </c>
      <c r="AE6" s="30">
        <f t="shared" si="13"/>
        <v>1.7868242000000001</v>
      </c>
      <c r="AF6" s="30">
        <f t="shared" si="13"/>
        <v>1.8605</v>
      </c>
      <c r="AG6" s="30">
        <f t="shared" si="13"/>
        <v>1.9356641999999997</v>
      </c>
      <c r="AH6" s="30">
        <f t="shared" si="13"/>
        <v>2.0123168000000002</v>
      </c>
      <c r="AI6" s="30">
        <f t="shared" si="13"/>
        <v>2.0904578000000003</v>
      </c>
      <c r="AJ6" s="30">
        <f t="shared" si="13"/>
        <v>2.1700871999999998</v>
      </c>
      <c r="AK6" s="30">
        <f t="shared" si="13"/>
        <v>2.2512050000000001</v>
      </c>
      <c r="AL6" s="30">
        <f t="shared" si="13"/>
        <v>2.3338112</v>
      </c>
      <c r="AM6" s="30">
        <f t="shared" si="13"/>
        <v>2.4179058000000002</v>
      </c>
      <c r="AN6" s="30">
        <f t="shared" si="13"/>
        <v>2.5034888000000004</v>
      </c>
      <c r="AO6" s="30">
        <f t="shared" si="13"/>
        <v>2.5905601999999996</v>
      </c>
      <c r="AP6" s="30">
        <f t="shared" si="13"/>
        <v>2.6791200000000002</v>
      </c>
      <c r="AQ6" s="30">
        <f t="shared" ref="AQ6:AZ6" si="14">0.5*(0.00016*((AQ1*0.305)^2))</f>
        <v>2.7691681999999997</v>
      </c>
      <c r="AR6" s="30">
        <f t="shared" si="14"/>
        <v>2.8607048000000002</v>
      </c>
      <c r="AS6" s="30">
        <f t="shared" si="14"/>
        <v>2.9537298000000005</v>
      </c>
      <c r="AT6" s="30">
        <f t="shared" si="14"/>
        <v>3.0482431999999999</v>
      </c>
      <c r="AU6" s="30">
        <f t="shared" si="14"/>
        <v>3.1442450000000002</v>
      </c>
      <c r="AV6" s="30">
        <f t="shared" si="14"/>
        <v>3.2417351999999999</v>
      </c>
      <c r="AW6" s="30">
        <f t="shared" si="14"/>
        <v>3.3407138000000005</v>
      </c>
      <c r="AX6" s="30">
        <f t="shared" si="14"/>
        <v>3.4411808000000006</v>
      </c>
      <c r="AY6" s="30">
        <f t="shared" si="14"/>
        <v>3.5431361999999997</v>
      </c>
      <c r="AZ6" s="32">
        <f t="shared" si="14"/>
        <v>3.6465800000000002</v>
      </c>
    </row>
    <row r="7" spans="1:52" hidden="1" x14ac:dyDescent="0.25">
      <c r="A7" s="31">
        <v>0.17</v>
      </c>
      <c r="B7" s="30">
        <f>0.5*(0.00017*((B1*0.305)^2))</f>
        <v>0.31628500000000004</v>
      </c>
      <c r="C7" s="30">
        <f t="shared" ref="C7:X7" si="15">0.5*(0.00017*((C1*0.305)^2))</f>
        <v>0.34870421249999994</v>
      </c>
      <c r="D7" s="30">
        <f t="shared" si="15"/>
        <v>0.38270484999999993</v>
      </c>
      <c r="E7" s="30">
        <f t="shared" si="15"/>
        <v>0.41828691249999994</v>
      </c>
      <c r="F7" s="30">
        <f t="shared" si="15"/>
        <v>0.45545040000000009</v>
      </c>
      <c r="G7" s="30">
        <f t="shared" si="15"/>
        <v>0.49419531250000004</v>
      </c>
      <c r="H7" s="30">
        <f t="shared" si="15"/>
        <v>0.53452165000000007</v>
      </c>
      <c r="I7" s="30">
        <f t="shared" si="15"/>
        <v>0.57642941250000002</v>
      </c>
      <c r="J7" s="30">
        <f t="shared" si="15"/>
        <v>0.61991859999999999</v>
      </c>
      <c r="K7" s="30">
        <f t="shared" si="15"/>
        <v>0.66498921250000009</v>
      </c>
      <c r="L7" s="30">
        <f t="shared" si="15"/>
        <v>0.71164125</v>
      </c>
      <c r="M7" s="30">
        <f t="shared" si="15"/>
        <v>0.75987471250000005</v>
      </c>
      <c r="N7" s="30">
        <f t="shared" si="15"/>
        <v>0.8096895999999999</v>
      </c>
      <c r="O7" s="30">
        <f t="shared" si="15"/>
        <v>0.86108591249999999</v>
      </c>
      <c r="P7" s="30">
        <f t="shared" si="15"/>
        <v>0.91406365000000012</v>
      </c>
      <c r="Q7" s="30">
        <f t="shared" si="15"/>
        <v>0.96862281250000004</v>
      </c>
      <c r="R7" s="30">
        <f t="shared" si="15"/>
        <v>1.0247634000000001</v>
      </c>
      <c r="S7" s="30">
        <f t="shared" si="15"/>
        <v>1.0824854125000001</v>
      </c>
      <c r="T7" s="30">
        <f t="shared" si="15"/>
        <v>1.14178885</v>
      </c>
      <c r="U7" s="30">
        <f t="shared" si="15"/>
        <v>1.2026737125000002</v>
      </c>
      <c r="V7" s="30">
        <f t="shared" si="15"/>
        <v>1.2651400000000002</v>
      </c>
      <c r="W7" s="30">
        <f t="shared" si="15"/>
        <v>1.3291877125</v>
      </c>
      <c r="X7" s="30">
        <f t="shared" si="15"/>
        <v>1.3948168499999998</v>
      </c>
      <c r="Y7" s="30">
        <f t="shared" ref="Y7:AP7" si="16">0.5*(0.00017*((Y1*0.305)^2))</f>
        <v>1.4620274125000003</v>
      </c>
      <c r="Z7" s="30">
        <f t="shared" si="16"/>
        <v>1.5308193999999997</v>
      </c>
      <c r="AA7" s="30">
        <f t="shared" si="16"/>
        <v>1.6011928125000001</v>
      </c>
      <c r="AB7" s="30">
        <f t="shared" si="16"/>
        <v>1.6731476499999998</v>
      </c>
      <c r="AC7" s="30">
        <f t="shared" si="16"/>
        <v>1.7466839125000002</v>
      </c>
      <c r="AD7" s="30">
        <f t="shared" si="16"/>
        <v>1.8218016000000004</v>
      </c>
      <c r="AE7" s="30">
        <f t="shared" si="16"/>
        <v>1.8985007125</v>
      </c>
      <c r="AF7" s="30">
        <f t="shared" si="16"/>
        <v>1.9767812500000002</v>
      </c>
      <c r="AG7" s="30">
        <f t="shared" si="16"/>
        <v>2.0566432124999996</v>
      </c>
      <c r="AH7" s="30">
        <f t="shared" si="16"/>
        <v>2.1380866000000003</v>
      </c>
      <c r="AI7" s="30">
        <f t="shared" si="16"/>
        <v>2.2211114125000004</v>
      </c>
      <c r="AJ7" s="30">
        <f t="shared" si="16"/>
        <v>2.3057176500000001</v>
      </c>
      <c r="AK7" s="30">
        <f t="shared" si="16"/>
        <v>2.3919053125</v>
      </c>
      <c r="AL7" s="30">
        <f t="shared" si="16"/>
        <v>2.4796743999999999</v>
      </c>
      <c r="AM7" s="30">
        <f t="shared" si="16"/>
        <v>2.5690249125000002</v>
      </c>
      <c r="AN7" s="30">
        <f t="shared" si="16"/>
        <v>2.6599568500000004</v>
      </c>
      <c r="AO7" s="30">
        <f t="shared" si="16"/>
        <v>2.7524702124999996</v>
      </c>
      <c r="AP7" s="30">
        <f t="shared" si="16"/>
        <v>2.846565</v>
      </c>
      <c r="AQ7" s="30">
        <f t="shared" ref="AQ7:AZ7" si="17">0.5*(0.00017*((AQ1*0.305)^2))</f>
        <v>2.9422412124999995</v>
      </c>
      <c r="AR7" s="30">
        <f t="shared" si="17"/>
        <v>3.0394988500000002</v>
      </c>
      <c r="AS7" s="30">
        <f t="shared" si="17"/>
        <v>3.1383379125000008</v>
      </c>
      <c r="AT7" s="30">
        <f t="shared" si="17"/>
        <v>3.2387583999999996</v>
      </c>
      <c r="AU7" s="30">
        <f t="shared" si="17"/>
        <v>3.3407603125000001</v>
      </c>
      <c r="AV7" s="30">
        <f t="shared" si="17"/>
        <v>3.44434365</v>
      </c>
      <c r="AW7" s="30">
        <f t="shared" si="17"/>
        <v>3.5495084125000003</v>
      </c>
      <c r="AX7" s="30">
        <f t="shared" si="17"/>
        <v>3.6562546000000005</v>
      </c>
      <c r="AY7" s="30">
        <f t="shared" si="17"/>
        <v>3.7645822124999997</v>
      </c>
      <c r="AZ7" s="32">
        <f t="shared" si="17"/>
        <v>3.8744912500000002</v>
      </c>
    </row>
    <row r="8" spans="1:52" hidden="1" x14ac:dyDescent="0.25">
      <c r="A8" s="31">
        <v>0.18</v>
      </c>
      <c r="B8" s="30">
        <f>0.5*(0.00018*((B1*0.305)^2))</f>
        <v>0.33489000000000002</v>
      </c>
      <c r="C8" s="30">
        <f t="shared" ref="C8:X8" si="18">0.5*(0.00018*((C1*0.305)^2))</f>
        <v>0.36921622499999995</v>
      </c>
      <c r="D8" s="30">
        <f t="shared" si="18"/>
        <v>0.40521689999999994</v>
      </c>
      <c r="E8" s="30">
        <f t="shared" si="18"/>
        <v>0.44289202499999997</v>
      </c>
      <c r="F8" s="30">
        <f t="shared" si="18"/>
        <v>0.4822416000000001</v>
      </c>
      <c r="G8" s="30">
        <f t="shared" si="18"/>
        <v>0.52326562500000007</v>
      </c>
      <c r="H8" s="30">
        <f t="shared" si="18"/>
        <v>0.56596409999999997</v>
      </c>
      <c r="I8" s="30">
        <f t="shared" si="18"/>
        <v>0.61033702499999998</v>
      </c>
      <c r="J8" s="30">
        <f t="shared" si="18"/>
        <v>0.65638439999999998</v>
      </c>
      <c r="K8" s="30">
        <f t="shared" si="18"/>
        <v>0.70410622500000009</v>
      </c>
      <c r="L8" s="30">
        <f t="shared" si="18"/>
        <v>0.75350250000000007</v>
      </c>
      <c r="M8" s="30">
        <f t="shared" si="18"/>
        <v>0.80457322499999995</v>
      </c>
      <c r="N8" s="30">
        <f t="shared" si="18"/>
        <v>0.85731839999999992</v>
      </c>
      <c r="O8" s="30">
        <f t="shared" si="18"/>
        <v>0.9117380249999999</v>
      </c>
      <c r="P8" s="30">
        <f t="shared" si="18"/>
        <v>0.96783210000000008</v>
      </c>
      <c r="Q8" s="30">
        <f t="shared" si="18"/>
        <v>1.025600625</v>
      </c>
      <c r="R8" s="30">
        <f t="shared" si="18"/>
        <v>1.0850435999999999</v>
      </c>
      <c r="S8" s="30">
        <f t="shared" si="18"/>
        <v>1.1461610250000001</v>
      </c>
      <c r="T8" s="30">
        <f t="shared" si="18"/>
        <v>1.2089528999999999</v>
      </c>
      <c r="U8" s="30">
        <f t="shared" si="18"/>
        <v>1.2734192250000003</v>
      </c>
      <c r="V8" s="30">
        <f t="shared" si="18"/>
        <v>1.3395600000000001</v>
      </c>
      <c r="W8" s="30">
        <f t="shared" si="18"/>
        <v>1.407375225</v>
      </c>
      <c r="X8" s="30">
        <f t="shared" si="18"/>
        <v>1.4768648999999998</v>
      </c>
      <c r="Y8" s="30">
        <f t="shared" ref="Y8:AP8" si="19">0.5*(0.00018*((Y1*0.305)^2))</f>
        <v>1.5480290250000004</v>
      </c>
      <c r="Z8" s="30">
        <f t="shared" si="19"/>
        <v>1.6208675999999997</v>
      </c>
      <c r="AA8" s="30">
        <f t="shared" si="19"/>
        <v>1.6953806250000001</v>
      </c>
      <c r="AB8" s="30">
        <f t="shared" si="19"/>
        <v>1.7715680999999999</v>
      </c>
      <c r="AC8" s="30">
        <f t="shared" si="19"/>
        <v>1.8494300250000002</v>
      </c>
      <c r="AD8" s="30">
        <f t="shared" si="19"/>
        <v>1.9289664000000004</v>
      </c>
      <c r="AE8" s="30">
        <f t="shared" si="19"/>
        <v>2.0101772250000001</v>
      </c>
      <c r="AF8" s="30">
        <f t="shared" si="19"/>
        <v>2.0930625000000003</v>
      </c>
      <c r="AG8" s="30">
        <f t="shared" si="19"/>
        <v>2.1776222249999995</v>
      </c>
      <c r="AH8" s="30">
        <f t="shared" si="19"/>
        <v>2.2638563999999999</v>
      </c>
      <c r="AI8" s="30">
        <f t="shared" si="19"/>
        <v>2.3517650250000006</v>
      </c>
      <c r="AJ8" s="30">
        <f t="shared" si="19"/>
        <v>2.4413480999999999</v>
      </c>
      <c r="AK8" s="30">
        <f t="shared" si="19"/>
        <v>2.532605625</v>
      </c>
      <c r="AL8" s="30">
        <f t="shared" si="19"/>
        <v>2.6255375999999999</v>
      </c>
      <c r="AM8" s="30">
        <f t="shared" si="19"/>
        <v>2.7201440250000002</v>
      </c>
      <c r="AN8" s="30">
        <f t="shared" si="19"/>
        <v>2.8164249000000003</v>
      </c>
      <c r="AO8" s="30">
        <f t="shared" si="19"/>
        <v>2.9143802249999999</v>
      </c>
      <c r="AP8" s="30">
        <f t="shared" si="19"/>
        <v>3.0140100000000003</v>
      </c>
      <c r="AQ8" s="30">
        <f t="shared" ref="AQ8:AZ8" si="20">0.5*(0.00018*((AQ1*0.305)^2))</f>
        <v>3.1153142249999997</v>
      </c>
      <c r="AR8" s="30">
        <f t="shared" si="20"/>
        <v>3.2182928999999998</v>
      </c>
      <c r="AS8" s="30">
        <f t="shared" si="20"/>
        <v>3.3229460250000007</v>
      </c>
      <c r="AT8" s="30">
        <f t="shared" si="20"/>
        <v>3.4292735999999997</v>
      </c>
      <c r="AU8" s="30">
        <f t="shared" si="20"/>
        <v>3.5372756250000004</v>
      </c>
      <c r="AV8" s="30">
        <f t="shared" si="20"/>
        <v>3.6469520999999996</v>
      </c>
      <c r="AW8" s="30">
        <f t="shared" si="20"/>
        <v>3.7583030250000005</v>
      </c>
      <c r="AX8" s="30">
        <f t="shared" si="20"/>
        <v>3.8713284000000003</v>
      </c>
      <c r="AY8" s="30">
        <f t="shared" si="20"/>
        <v>3.9860282249999996</v>
      </c>
      <c r="AZ8" s="32">
        <f t="shared" si="20"/>
        <v>4.1024025000000002</v>
      </c>
    </row>
    <row r="9" spans="1:52" hidden="1" x14ac:dyDescent="0.25">
      <c r="A9" s="31">
        <v>0.19</v>
      </c>
      <c r="B9" s="30">
        <f>0.5*(0.00019*((B1*0.305)^2))</f>
        <v>0.353495</v>
      </c>
      <c r="C9" s="30">
        <f t="shared" ref="C9:X9" si="21">0.5*(0.00019*((C1*0.305)^2))</f>
        <v>0.38972823749999996</v>
      </c>
      <c r="D9" s="30">
        <f t="shared" si="21"/>
        <v>0.42772894999999994</v>
      </c>
      <c r="E9" s="30">
        <f t="shared" si="21"/>
        <v>0.46749713749999994</v>
      </c>
      <c r="F9" s="30">
        <f t="shared" si="21"/>
        <v>0.50903280000000006</v>
      </c>
      <c r="G9" s="30">
        <f t="shared" si="21"/>
        <v>0.55233593749999998</v>
      </c>
      <c r="H9" s="30">
        <f t="shared" si="21"/>
        <v>0.59740654999999998</v>
      </c>
      <c r="I9" s="30">
        <f t="shared" si="21"/>
        <v>0.64424463749999994</v>
      </c>
      <c r="J9" s="30">
        <f t="shared" si="21"/>
        <v>0.69285019999999997</v>
      </c>
      <c r="K9" s="30">
        <f t="shared" si="21"/>
        <v>0.74322323750000008</v>
      </c>
      <c r="L9" s="30">
        <f t="shared" si="21"/>
        <v>0.79536375000000004</v>
      </c>
      <c r="M9" s="30">
        <f t="shared" si="21"/>
        <v>0.84927173749999996</v>
      </c>
      <c r="N9" s="30">
        <f t="shared" si="21"/>
        <v>0.90494719999999995</v>
      </c>
      <c r="O9" s="30">
        <f t="shared" si="21"/>
        <v>0.96239013749999991</v>
      </c>
      <c r="P9" s="30">
        <f t="shared" si="21"/>
        <v>1.0216005500000001</v>
      </c>
      <c r="Q9" s="30">
        <f t="shared" si="21"/>
        <v>1.0825784375</v>
      </c>
      <c r="R9" s="30">
        <f t="shared" si="21"/>
        <v>1.1453237999999999</v>
      </c>
      <c r="S9" s="30">
        <f t="shared" si="21"/>
        <v>1.2098366375</v>
      </c>
      <c r="T9" s="30">
        <f t="shared" si="21"/>
        <v>1.2761169499999998</v>
      </c>
      <c r="U9" s="30">
        <f t="shared" si="21"/>
        <v>1.3441647375000001</v>
      </c>
      <c r="V9" s="30">
        <f t="shared" si="21"/>
        <v>1.41398</v>
      </c>
      <c r="W9" s="30">
        <f t="shared" si="21"/>
        <v>1.4855627375</v>
      </c>
      <c r="X9" s="30">
        <f t="shared" si="21"/>
        <v>1.5589129499999999</v>
      </c>
      <c r="Y9" s="30">
        <f t="shared" ref="Y9:AP9" si="22">0.5*(0.00019*((Y1*0.305)^2))</f>
        <v>1.6340306375000002</v>
      </c>
      <c r="Z9" s="30">
        <f t="shared" si="22"/>
        <v>1.7109157999999998</v>
      </c>
      <c r="AA9" s="30">
        <f t="shared" si="22"/>
        <v>1.7895684375000001</v>
      </c>
      <c r="AB9" s="30">
        <f t="shared" si="22"/>
        <v>1.8699885499999997</v>
      </c>
      <c r="AC9" s="30">
        <f t="shared" si="22"/>
        <v>1.9521761375000002</v>
      </c>
      <c r="AD9" s="30">
        <f t="shared" si="22"/>
        <v>2.0361312000000003</v>
      </c>
      <c r="AE9" s="30">
        <f t="shared" si="22"/>
        <v>2.1218537374999999</v>
      </c>
      <c r="AF9" s="30">
        <f t="shared" si="22"/>
        <v>2.2093437499999999</v>
      </c>
      <c r="AG9" s="30">
        <f t="shared" si="22"/>
        <v>2.2986012374999998</v>
      </c>
      <c r="AH9" s="30">
        <f t="shared" si="22"/>
        <v>2.3896261999999999</v>
      </c>
      <c r="AI9" s="30">
        <f t="shared" si="22"/>
        <v>2.4824186375000004</v>
      </c>
      <c r="AJ9" s="30">
        <f t="shared" si="22"/>
        <v>2.5769785499999998</v>
      </c>
      <c r="AK9" s="30">
        <f t="shared" si="22"/>
        <v>2.6733059375000003</v>
      </c>
      <c r="AL9" s="30">
        <f t="shared" si="22"/>
        <v>2.7714007999999999</v>
      </c>
      <c r="AM9" s="30">
        <f t="shared" si="22"/>
        <v>2.8712631375000002</v>
      </c>
      <c r="AN9" s="30">
        <f t="shared" si="22"/>
        <v>2.9728929500000003</v>
      </c>
      <c r="AO9" s="30">
        <f t="shared" si="22"/>
        <v>3.0762902374999999</v>
      </c>
      <c r="AP9" s="30">
        <f t="shared" si="22"/>
        <v>3.1814550000000001</v>
      </c>
      <c r="AQ9" s="30">
        <f t="shared" ref="AQ9:AZ9" si="23">0.5*(0.00019*((AQ1*0.305)^2))</f>
        <v>3.2883872374999994</v>
      </c>
      <c r="AR9" s="30">
        <f t="shared" si="23"/>
        <v>3.3970869499999998</v>
      </c>
      <c r="AS9" s="30">
        <f t="shared" si="23"/>
        <v>3.5075541375000006</v>
      </c>
      <c r="AT9" s="30">
        <f t="shared" si="23"/>
        <v>3.6197887999999998</v>
      </c>
      <c r="AU9" s="30">
        <f t="shared" si="23"/>
        <v>3.7337909375000002</v>
      </c>
      <c r="AV9" s="30">
        <f t="shared" si="23"/>
        <v>3.8495605499999996</v>
      </c>
      <c r="AW9" s="30">
        <f t="shared" si="23"/>
        <v>3.9670976375000002</v>
      </c>
      <c r="AX9" s="30">
        <f t="shared" si="23"/>
        <v>4.0864022000000002</v>
      </c>
      <c r="AY9" s="30">
        <f t="shared" si="23"/>
        <v>4.2074742374999996</v>
      </c>
      <c r="AZ9" s="32">
        <f t="shared" si="23"/>
        <v>4.3303137500000002</v>
      </c>
    </row>
    <row r="10" spans="1:52" x14ac:dyDescent="0.25">
      <c r="A10" s="31">
        <v>0.2</v>
      </c>
      <c r="B10" s="30">
        <f>0.5*(0.0002*((B1*0.305)^2))</f>
        <v>0.37210000000000004</v>
      </c>
      <c r="C10" s="30">
        <f t="shared" ref="C10:X10" si="24">0.5*(0.0002*((C1*0.305)^2))</f>
        <v>0.41024024999999992</v>
      </c>
      <c r="D10" s="30">
        <f t="shared" si="24"/>
        <v>0.45024099999999989</v>
      </c>
      <c r="E10" s="30">
        <f t="shared" si="24"/>
        <v>0.49210224999999996</v>
      </c>
      <c r="F10" s="30">
        <f t="shared" si="24"/>
        <v>0.53582400000000008</v>
      </c>
      <c r="G10" s="30">
        <f t="shared" si="24"/>
        <v>0.58140625000000001</v>
      </c>
      <c r="H10" s="30">
        <f t="shared" si="24"/>
        <v>0.62884899999999999</v>
      </c>
      <c r="I10" s="30">
        <f t="shared" si="24"/>
        <v>0.6781522499999999</v>
      </c>
      <c r="J10" s="30">
        <f t="shared" si="24"/>
        <v>0.72931599999999996</v>
      </c>
      <c r="K10" s="30">
        <f t="shared" si="24"/>
        <v>0.78234025000000007</v>
      </c>
      <c r="L10" s="30">
        <f t="shared" si="24"/>
        <v>0.837225</v>
      </c>
      <c r="M10" s="30">
        <f t="shared" si="24"/>
        <v>0.89397024999999997</v>
      </c>
      <c r="N10" s="30">
        <f t="shared" si="24"/>
        <v>0.95257599999999987</v>
      </c>
      <c r="O10" s="30">
        <f t="shared" si="24"/>
        <v>1.01304225</v>
      </c>
      <c r="P10" s="30">
        <f t="shared" si="24"/>
        <v>1.075369</v>
      </c>
      <c r="Q10" s="30">
        <f t="shared" si="24"/>
        <v>1.13955625</v>
      </c>
      <c r="R10" s="30">
        <f t="shared" si="24"/>
        <v>1.2056039999999999</v>
      </c>
      <c r="S10" s="30">
        <f t="shared" si="24"/>
        <v>1.27351225</v>
      </c>
      <c r="T10" s="30">
        <f t="shared" si="24"/>
        <v>1.3432809999999997</v>
      </c>
      <c r="U10" s="30">
        <f t="shared" si="24"/>
        <v>1.4149102500000001</v>
      </c>
      <c r="V10" s="30">
        <f t="shared" si="24"/>
        <v>1.4884000000000002</v>
      </c>
      <c r="W10" s="30">
        <f t="shared" si="24"/>
        <v>1.56375025</v>
      </c>
      <c r="X10" s="30">
        <f t="shared" si="24"/>
        <v>1.6409609999999997</v>
      </c>
      <c r="Y10" s="30">
        <f t="shared" ref="Y10:AP10" si="25">0.5*(0.0002*((Y1*0.305)^2))</f>
        <v>1.7200322500000003</v>
      </c>
      <c r="Z10" s="30">
        <f t="shared" si="25"/>
        <v>1.8009639999999996</v>
      </c>
      <c r="AA10" s="30">
        <f t="shared" si="25"/>
        <v>1.88375625</v>
      </c>
      <c r="AB10" s="30">
        <f t="shared" si="25"/>
        <v>1.9684089999999999</v>
      </c>
      <c r="AC10" s="30">
        <f t="shared" si="25"/>
        <v>2.0549222500000002</v>
      </c>
      <c r="AD10" s="30">
        <f t="shared" si="25"/>
        <v>2.1432960000000003</v>
      </c>
      <c r="AE10" s="30">
        <f t="shared" si="25"/>
        <v>2.2335302499999998</v>
      </c>
      <c r="AF10" s="30">
        <f t="shared" si="25"/>
        <v>2.3256250000000001</v>
      </c>
      <c r="AG10" s="30">
        <f t="shared" si="25"/>
        <v>2.4195802499999997</v>
      </c>
      <c r="AH10" s="30">
        <f t="shared" si="25"/>
        <v>2.515396</v>
      </c>
      <c r="AI10" s="30">
        <f t="shared" si="25"/>
        <v>2.6130722500000005</v>
      </c>
      <c r="AJ10" s="30">
        <f t="shared" si="25"/>
        <v>2.7126089999999996</v>
      </c>
      <c r="AK10" s="30">
        <f t="shared" si="25"/>
        <v>2.8140062500000003</v>
      </c>
      <c r="AL10" s="30">
        <f t="shared" si="25"/>
        <v>2.9172639999999999</v>
      </c>
      <c r="AM10" s="30">
        <f t="shared" si="25"/>
        <v>3.0223822500000002</v>
      </c>
      <c r="AN10" s="30">
        <f t="shared" si="25"/>
        <v>3.1293610000000003</v>
      </c>
      <c r="AO10" s="30">
        <f t="shared" si="25"/>
        <v>3.2382002499999998</v>
      </c>
      <c r="AP10" s="30">
        <f t="shared" si="25"/>
        <v>3.3489</v>
      </c>
      <c r="AQ10" s="30">
        <f t="shared" ref="AQ10:AZ10" si="26">0.5*(0.0002*((AQ1*0.305)^2))</f>
        <v>3.4614602499999996</v>
      </c>
      <c r="AR10" s="30">
        <f t="shared" si="26"/>
        <v>3.5758809999999999</v>
      </c>
      <c r="AS10" s="30">
        <f t="shared" si="26"/>
        <v>3.6921622500000009</v>
      </c>
      <c r="AT10" s="30">
        <f t="shared" si="26"/>
        <v>3.8103039999999995</v>
      </c>
      <c r="AU10" s="30">
        <f t="shared" si="26"/>
        <v>3.9303062500000001</v>
      </c>
      <c r="AV10" s="30">
        <f t="shared" si="26"/>
        <v>4.0521690000000001</v>
      </c>
      <c r="AW10" s="30">
        <f t="shared" si="26"/>
        <v>4.1758922500000004</v>
      </c>
      <c r="AX10" s="30">
        <f t="shared" si="26"/>
        <v>4.3014760000000001</v>
      </c>
      <c r="AY10" s="30">
        <f t="shared" si="26"/>
        <v>4.4289202499999991</v>
      </c>
      <c r="AZ10" s="32">
        <f t="shared" si="26"/>
        <v>4.5582250000000002</v>
      </c>
    </row>
    <row r="11" spans="1:52" x14ac:dyDescent="0.25">
      <c r="A11" s="31">
        <v>0.21</v>
      </c>
      <c r="B11" s="30">
        <f>0.5*(0.00021*((B1*0.305)^2))</f>
        <v>0.39070500000000002</v>
      </c>
      <c r="C11" s="30">
        <f t="shared" ref="C11:X11" si="27">0.5*(0.00021*((C1*0.305)^2))</f>
        <v>0.43075226249999993</v>
      </c>
      <c r="D11" s="30">
        <f t="shared" si="27"/>
        <v>0.4727530499999999</v>
      </c>
      <c r="E11" s="30">
        <f t="shared" si="27"/>
        <v>0.51670736249999993</v>
      </c>
      <c r="F11" s="30">
        <f t="shared" si="27"/>
        <v>0.56261520000000009</v>
      </c>
      <c r="G11" s="30">
        <f t="shared" si="27"/>
        <v>0.61047656250000004</v>
      </c>
      <c r="H11" s="30">
        <f t="shared" si="27"/>
        <v>0.66029145</v>
      </c>
      <c r="I11" s="30">
        <f t="shared" si="27"/>
        <v>0.71205986249999997</v>
      </c>
      <c r="J11" s="30">
        <f t="shared" si="27"/>
        <v>0.76578179999999996</v>
      </c>
      <c r="K11" s="30">
        <f t="shared" si="27"/>
        <v>0.82145726250000006</v>
      </c>
      <c r="L11" s="30">
        <f t="shared" si="27"/>
        <v>0.87908625000000007</v>
      </c>
      <c r="M11" s="30">
        <f t="shared" si="27"/>
        <v>0.93866876249999998</v>
      </c>
      <c r="N11" s="30">
        <f t="shared" si="27"/>
        <v>1.0002047999999999</v>
      </c>
      <c r="O11" s="30">
        <f t="shared" si="27"/>
        <v>1.0636943624999999</v>
      </c>
      <c r="P11" s="30">
        <f t="shared" si="27"/>
        <v>1.1291374500000002</v>
      </c>
      <c r="Q11" s="30">
        <f t="shared" si="27"/>
        <v>1.1965340625000001</v>
      </c>
      <c r="R11" s="30">
        <f t="shared" si="27"/>
        <v>1.2658841999999999</v>
      </c>
      <c r="S11" s="30">
        <f t="shared" si="27"/>
        <v>1.3371878625</v>
      </c>
      <c r="T11" s="30">
        <f t="shared" si="27"/>
        <v>1.4104450499999999</v>
      </c>
      <c r="U11" s="30">
        <f t="shared" si="27"/>
        <v>1.4856557625000002</v>
      </c>
      <c r="V11" s="30">
        <f t="shared" si="27"/>
        <v>1.5628200000000001</v>
      </c>
      <c r="W11" s="30">
        <f t="shared" si="27"/>
        <v>1.6419377625</v>
      </c>
      <c r="X11" s="30">
        <f t="shared" si="27"/>
        <v>1.7230090499999997</v>
      </c>
      <c r="Y11" s="30">
        <f t="shared" ref="Y11:AP11" si="28">0.5*(0.00021*((Y1*0.305)^2))</f>
        <v>1.8060338625000003</v>
      </c>
      <c r="Z11" s="30">
        <f t="shared" si="28"/>
        <v>1.8910121999999996</v>
      </c>
      <c r="AA11" s="30">
        <f t="shared" si="28"/>
        <v>1.9779440625</v>
      </c>
      <c r="AB11" s="30">
        <f t="shared" si="28"/>
        <v>2.0668294499999997</v>
      </c>
      <c r="AC11" s="30">
        <f t="shared" si="28"/>
        <v>2.1576683624999999</v>
      </c>
      <c r="AD11" s="30">
        <f t="shared" si="28"/>
        <v>2.2504608000000004</v>
      </c>
      <c r="AE11" s="30">
        <f t="shared" si="28"/>
        <v>2.3452067624999997</v>
      </c>
      <c r="AF11" s="30">
        <f t="shared" si="28"/>
        <v>2.4419062500000002</v>
      </c>
      <c r="AG11" s="30">
        <f t="shared" si="28"/>
        <v>2.5405592624999995</v>
      </c>
      <c r="AH11" s="30">
        <f t="shared" si="28"/>
        <v>2.6411658</v>
      </c>
      <c r="AI11" s="30">
        <f t="shared" si="28"/>
        <v>2.7437258625000003</v>
      </c>
      <c r="AJ11" s="30">
        <f t="shared" si="28"/>
        <v>2.8482394499999999</v>
      </c>
      <c r="AK11" s="30">
        <f t="shared" si="28"/>
        <v>2.9547065625000002</v>
      </c>
      <c r="AL11" s="30">
        <f t="shared" si="28"/>
        <v>3.0631271999999998</v>
      </c>
      <c r="AM11" s="30">
        <f t="shared" si="28"/>
        <v>3.1735013625000001</v>
      </c>
      <c r="AN11" s="30">
        <f t="shared" si="28"/>
        <v>3.2858290500000003</v>
      </c>
      <c r="AO11" s="30">
        <f t="shared" si="28"/>
        <v>3.4001102624999997</v>
      </c>
      <c r="AP11" s="30">
        <f t="shared" si="28"/>
        <v>3.5163450000000003</v>
      </c>
      <c r="AQ11" s="30">
        <f t="shared" ref="AQ11:AZ11" si="29">0.5*(0.00021*((AQ1*0.305)^2))</f>
        <v>3.6345332624999993</v>
      </c>
      <c r="AR11" s="30">
        <f t="shared" si="29"/>
        <v>3.7546750499999999</v>
      </c>
      <c r="AS11" s="30">
        <f t="shared" si="29"/>
        <v>3.8767703625000007</v>
      </c>
      <c r="AT11" s="30">
        <f t="shared" si="29"/>
        <v>4.0008191999999996</v>
      </c>
      <c r="AU11" s="30">
        <f t="shared" si="29"/>
        <v>4.1268215625</v>
      </c>
      <c r="AV11" s="30">
        <f t="shared" si="29"/>
        <v>4.2547774499999997</v>
      </c>
      <c r="AW11" s="30">
        <f t="shared" si="29"/>
        <v>4.3846868625000006</v>
      </c>
      <c r="AX11" s="30">
        <f t="shared" si="29"/>
        <v>4.5165498000000008</v>
      </c>
      <c r="AY11" s="30">
        <f t="shared" si="29"/>
        <v>4.6503662624999995</v>
      </c>
      <c r="AZ11" s="32">
        <f t="shared" si="29"/>
        <v>4.7861362500000002</v>
      </c>
    </row>
    <row r="12" spans="1:52" x14ac:dyDescent="0.25">
      <c r="A12" s="31">
        <v>0.22</v>
      </c>
      <c r="B12" s="30">
        <f>0.5*(0.00022*((B1*0.305)^2))</f>
        <v>0.40931000000000001</v>
      </c>
      <c r="C12" s="30">
        <f t="shared" ref="C12:W12" si="30">0.5*(0.00022*((C1*0.305)^2))</f>
        <v>0.45126427499999994</v>
      </c>
      <c r="D12" s="30">
        <f t="shared" si="30"/>
        <v>0.4952650999999999</v>
      </c>
      <c r="E12" s="30">
        <f t="shared" si="30"/>
        <v>0.5413124749999999</v>
      </c>
      <c r="F12" s="30">
        <f t="shared" si="30"/>
        <v>0.58940640000000011</v>
      </c>
      <c r="G12" s="30">
        <f t="shared" si="30"/>
        <v>0.63954687500000007</v>
      </c>
      <c r="H12" s="30">
        <f t="shared" si="30"/>
        <v>0.69173390000000001</v>
      </c>
      <c r="I12" s="30">
        <f t="shared" si="30"/>
        <v>0.74596747499999994</v>
      </c>
      <c r="J12" s="30">
        <f t="shared" si="30"/>
        <v>0.80224759999999995</v>
      </c>
      <c r="K12" s="30">
        <f t="shared" si="30"/>
        <v>0.86057427500000006</v>
      </c>
      <c r="L12" s="30">
        <f t="shared" si="30"/>
        <v>0.92094750000000003</v>
      </c>
      <c r="M12" s="30">
        <f t="shared" si="30"/>
        <v>0.98336727499999999</v>
      </c>
      <c r="N12" s="30">
        <f t="shared" si="30"/>
        <v>1.0478335999999999</v>
      </c>
      <c r="O12" s="30">
        <f t="shared" si="30"/>
        <v>1.1143464749999998</v>
      </c>
      <c r="P12" s="30">
        <f t="shared" si="30"/>
        <v>1.1829059000000002</v>
      </c>
      <c r="Q12" s="30">
        <f t="shared" si="30"/>
        <v>1.2535118750000001</v>
      </c>
      <c r="R12" s="30">
        <f t="shared" si="30"/>
        <v>1.3261643999999999</v>
      </c>
      <c r="S12" s="30">
        <f t="shared" si="30"/>
        <v>1.400863475</v>
      </c>
      <c r="T12" s="30">
        <f t="shared" si="30"/>
        <v>1.4776090999999998</v>
      </c>
      <c r="U12" s="30">
        <f t="shared" si="30"/>
        <v>1.5564012750000003</v>
      </c>
      <c r="V12" s="30">
        <f t="shared" si="30"/>
        <v>1.63724</v>
      </c>
      <c r="W12" s="30">
        <f t="shared" si="30"/>
        <v>1.720125275</v>
      </c>
      <c r="X12" s="30">
        <f>0.5*(0.00022*((X1*0.305)^2))</f>
        <v>1.8050570999999997</v>
      </c>
      <c r="Y12" s="30">
        <f t="shared" ref="Y12:AP12" si="31">0.5*(0.00022*((Y1*0.305)^2))</f>
        <v>1.8920354750000004</v>
      </c>
      <c r="Z12" s="30">
        <f t="shared" si="31"/>
        <v>1.9810603999999996</v>
      </c>
      <c r="AA12" s="30">
        <f t="shared" si="31"/>
        <v>2.0721318750000002</v>
      </c>
      <c r="AB12" s="30">
        <f t="shared" si="31"/>
        <v>2.1652498999999996</v>
      </c>
      <c r="AC12" s="30">
        <f t="shared" si="31"/>
        <v>2.2604144750000001</v>
      </c>
      <c r="AD12" s="30">
        <f t="shared" si="31"/>
        <v>2.3576256000000004</v>
      </c>
      <c r="AE12" s="30">
        <f t="shared" si="31"/>
        <v>2.456883275</v>
      </c>
      <c r="AF12" s="30">
        <f t="shared" si="31"/>
        <v>2.5581875000000003</v>
      </c>
      <c r="AG12" s="30">
        <f t="shared" si="31"/>
        <v>2.6615382749999994</v>
      </c>
      <c r="AH12" s="30">
        <f t="shared" si="31"/>
        <v>2.7669356000000001</v>
      </c>
      <c r="AI12" s="30">
        <f t="shared" si="31"/>
        <v>2.8743794750000005</v>
      </c>
      <c r="AJ12" s="30">
        <f t="shared" si="31"/>
        <v>2.9838698999999997</v>
      </c>
      <c r="AK12" s="30">
        <f t="shared" si="31"/>
        <v>3.0954068750000001</v>
      </c>
      <c r="AL12" s="30">
        <f t="shared" si="31"/>
        <v>3.2089903999999998</v>
      </c>
      <c r="AM12" s="30">
        <f t="shared" si="31"/>
        <v>3.3246204750000001</v>
      </c>
      <c r="AN12" s="30">
        <f t="shared" si="31"/>
        <v>3.4422971000000002</v>
      </c>
      <c r="AO12" s="30">
        <f t="shared" si="31"/>
        <v>3.5620202749999996</v>
      </c>
      <c r="AP12" s="30">
        <f t="shared" si="31"/>
        <v>3.6837900000000001</v>
      </c>
      <c r="AQ12" s="30">
        <f t="shared" ref="AQ12:AZ12" si="32">0.5*(0.00022*((AQ1*0.305)^2))</f>
        <v>3.8076062749999995</v>
      </c>
      <c r="AR12" s="30">
        <f t="shared" si="32"/>
        <v>3.9334690999999999</v>
      </c>
      <c r="AS12" s="30">
        <f t="shared" si="32"/>
        <v>4.0613784750000006</v>
      </c>
      <c r="AT12" s="30">
        <f t="shared" si="32"/>
        <v>4.1913343999999997</v>
      </c>
      <c r="AU12" s="30">
        <f t="shared" si="32"/>
        <v>4.3233368749999999</v>
      </c>
      <c r="AV12" s="30">
        <f t="shared" si="32"/>
        <v>4.4573858999999993</v>
      </c>
      <c r="AW12" s="30">
        <f t="shared" si="32"/>
        <v>4.5934814749999999</v>
      </c>
      <c r="AX12" s="30">
        <f t="shared" si="32"/>
        <v>4.7316236000000007</v>
      </c>
      <c r="AY12" s="30">
        <f t="shared" si="32"/>
        <v>4.871812274999999</v>
      </c>
      <c r="AZ12" s="32">
        <f t="shared" si="32"/>
        <v>5.0140475000000002</v>
      </c>
    </row>
    <row r="13" spans="1:52" x14ac:dyDescent="0.25">
      <c r="A13" s="31">
        <v>0.23</v>
      </c>
      <c r="B13" s="30">
        <f>0.5*(0.00023*((B1*0.305)^2))</f>
        <v>0.42791499999999999</v>
      </c>
      <c r="C13" s="30">
        <f t="shared" ref="C13:X13" si="33">0.5*(0.00023*((C1*0.305)^2))</f>
        <v>0.47177628749999995</v>
      </c>
      <c r="D13" s="30">
        <f t="shared" si="33"/>
        <v>0.51777714999999991</v>
      </c>
      <c r="E13" s="30">
        <f t="shared" si="33"/>
        <v>0.56591758749999987</v>
      </c>
      <c r="F13" s="30">
        <f t="shared" si="33"/>
        <v>0.61619760000000012</v>
      </c>
      <c r="G13" s="30">
        <f t="shared" si="33"/>
        <v>0.66861718749999999</v>
      </c>
      <c r="H13" s="30">
        <f t="shared" si="33"/>
        <v>0.72317635000000002</v>
      </c>
      <c r="I13" s="30">
        <f t="shared" si="33"/>
        <v>0.7798750874999999</v>
      </c>
      <c r="J13" s="30">
        <f t="shared" si="33"/>
        <v>0.83871339999999994</v>
      </c>
      <c r="K13" s="30">
        <f t="shared" si="33"/>
        <v>0.89969128750000005</v>
      </c>
      <c r="L13" s="30">
        <f t="shared" si="33"/>
        <v>0.96280874999999999</v>
      </c>
      <c r="M13" s="30">
        <f t="shared" si="33"/>
        <v>1.0280657874999999</v>
      </c>
      <c r="N13" s="30">
        <f t="shared" si="33"/>
        <v>1.0954623999999999</v>
      </c>
      <c r="O13" s="30">
        <f t="shared" si="33"/>
        <v>1.1649985875</v>
      </c>
      <c r="P13" s="30">
        <f t="shared" si="33"/>
        <v>1.2366743500000001</v>
      </c>
      <c r="Q13" s="30">
        <f t="shared" si="33"/>
        <v>1.3104896875000001</v>
      </c>
      <c r="R13" s="30">
        <f t="shared" si="33"/>
        <v>1.3864445999999999</v>
      </c>
      <c r="S13" s="30">
        <f t="shared" si="33"/>
        <v>1.4645390874999999</v>
      </c>
      <c r="T13" s="30">
        <f t="shared" si="33"/>
        <v>1.5447731499999997</v>
      </c>
      <c r="U13" s="30">
        <f t="shared" si="33"/>
        <v>1.6271467875000001</v>
      </c>
      <c r="V13" s="30">
        <f t="shared" si="33"/>
        <v>1.71166</v>
      </c>
      <c r="W13" s="30">
        <f t="shared" si="33"/>
        <v>1.7983127875</v>
      </c>
      <c r="X13" s="30">
        <f t="shared" si="33"/>
        <v>1.8871051499999998</v>
      </c>
      <c r="Y13" s="30">
        <f t="shared" ref="Y13:AP13" si="34">0.5*(0.00023*((Y1*0.305)^2))</f>
        <v>1.9780370875000004</v>
      </c>
      <c r="Z13" s="30">
        <f t="shared" si="34"/>
        <v>2.0711085999999996</v>
      </c>
      <c r="AA13" s="30">
        <f t="shared" si="34"/>
        <v>2.1663196875000001</v>
      </c>
      <c r="AB13" s="30">
        <f t="shared" si="34"/>
        <v>2.2636703499999995</v>
      </c>
      <c r="AC13" s="30">
        <f t="shared" si="34"/>
        <v>2.3631605874999999</v>
      </c>
      <c r="AD13" s="30">
        <f t="shared" si="34"/>
        <v>2.4647904000000005</v>
      </c>
      <c r="AE13" s="30">
        <f t="shared" si="34"/>
        <v>2.5685597874999999</v>
      </c>
      <c r="AF13" s="30">
        <f t="shared" si="34"/>
        <v>2.67446875</v>
      </c>
      <c r="AG13" s="30">
        <f t="shared" si="34"/>
        <v>2.7825172874999993</v>
      </c>
      <c r="AH13" s="30">
        <f t="shared" si="34"/>
        <v>2.8927054000000001</v>
      </c>
      <c r="AI13" s="30">
        <f t="shared" si="34"/>
        <v>3.0050330875000006</v>
      </c>
      <c r="AJ13" s="30">
        <f t="shared" si="34"/>
        <v>3.1195003499999996</v>
      </c>
      <c r="AK13" s="30">
        <f t="shared" si="34"/>
        <v>3.2361071875</v>
      </c>
      <c r="AL13" s="30">
        <f t="shared" si="34"/>
        <v>3.3548535999999998</v>
      </c>
      <c r="AM13" s="30">
        <f t="shared" si="34"/>
        <v>3.4757395875000001</v>
      </c>
      <c r="AN13" s="30">
        <f t="shared" si="34"/>
        <v>3.5987651500000002</v>
      </c>
      <c r="AO13" s="30">
        <f t="shared" si="34"/>
        <v>3.7239302874999995</v>
      </c>
      <c r="AP13" s="30">
        <f t="shared" si="34"/>
        <v>3.851235</v>
      </c>
      <c r="AQ13" s="30">
        <f t="shared" ref="AQ13:AZ13" si="35">0.5*(0.00023*((AQ1*0.305)^2))</f>
        <v>3.9806792874999992</v>
      </c>
      <c r="AR13" s="30">
        <f t="shared" si="35"/>
        <v>4.1122631499999995</v>
      </c>
      <c r="AS13" s="30">
        <f t="shared" si="35"/>
        <v>4.2459865875000009</v>
      </c>
      <c r="AT13" s="30">
        <f t="shared" si="35"/>
        <v>4.3818495999999998</v>
      </c>
      <c r="AU13" s="30">
        <f t="shared" si="35"/>
        <v>4.5198521874999997</v>
      </c>
      <c r="AV13" s="30">
        <f t="shared" si="35"/>
        <v>4.6599943499999998</v>
      </c>
      <c r="AW13" s="30">
        <f t="shared" si="35"/>
        <v>4.8022760875000001</v>
      </c>
      <c r="AX13" s="30">
        <f t="shared" si="35"/>
        <v>4.9466974000000006</v>
      </c>
      <c r="AY13" s="30">
        <f t="shared" si="35"/>
        <v>5.0932582874999994</v>
      </c>
      <c r="AZ13" s="32">
        <f t="shared" si="35"/>
        <v>5.2419587500000002</v>
      </c>
    </row>
    <row r="14" spans="1:52" x14ac:dyDescent="0.25">
      <c r="A14" s="31">
        <v>0.24</v>
      </c>
      <c r="B14" s="30">
        <f>0.5*(0.00024*((B1*0.305)^2))</f>
        <v>0.44652000000000003</v>
      </c>
      <c r="C14" s="30">
        <f t="shared" ref="C14:X14" si="36">0.5*(0.00024*((C1*0.305)^2))</f>
        <v>0.4922882999999999</v>
      </c>
      <c r="D14" s="30">
        <f t="shared" si="36"/>
        <v>0.54028919999999991</v>
      </c>
      <c r="E14" s="30">
        <f t="shared" si="36"/>
        <v>0.59052269999999996</v>
      </c>
      <c r="F14" s="30">
        <f t="shared" si="36"/>
        <v>0.64298880000000014</v>
      </c>
      <c r="G14" s="30">
        <f t="shared" si="36"/>
        <v>0.69768750000000002</v>
      </c>
      <c r="H14" s="30">
        <f t="shared" si="36"/>
        <v>0.75461880000000003</v>
      </c>
      <c r="I14" s="30">
        <f t="shared" si="36"/>
        <v>0.81378269999999997</v>
      </c>
      <c r="J14" s="30">
        <f t="shared" si="36"/>
        <v>0.87517919999999993</v>
      </c>
      <c r="K14" s="30">
        <f t="shared" si="36"/>
        <v>0.93880830000000004</v>
      </c>
      <c r="L14" s="30">
        <f t="shared" si="36"/>
        <v>1.00467</v>
      </c>
      <c r="M14" s="30">
        <f t="shared" si="36"/>
        <v>1.0727643</v>
      </c>
      <c r="N14" s="30">
        <f t="shared" si="36"/>
        <v>1.1430911999999998</v>
      </c>
      <c r="O14" s="30">
        <f t="shared" si="36"/>
        <v>1.2156506999999999</v>
      </c>
      <c r="P14" s="30">
        <f t="shared" si="36"/>
        <v>1.2904428000000001</v>
      </c>
      <c r="Q14" s="30">
        <f t="shared" si="36"/>
        <v>1.3674675000000001</v>
      </c>
      <c r="R14" s="30">
        <f t="shared" si="36"/>
        <v>1.4467247999999999</v>
      </c>
      <c r="S14" s="30">
        <f t="shared" si="36"/>
        <v>1.5282146999999999</v>
      </c>
      <c r="T14" s="30">
        <f t="shared" si="36"/>
        <v>1.6119371999999998</v>
      </c>
      <c r="U14" s="30">
        <f t="shared" si="36"/>
        <v>1.6978923000000001</v>
      </c>
      <c r="V14" s="30">
        <f t="shared" si="36"/>
        <v>1.7860800000000001</v>
      </c>
      <c r="W14" s="30">
        <f t="shared" si="36"/>
        <v>1.8765002999999998</v>
      </c>
      <c r="X14" s="30">
        <f t="shared" si="36"/>
        <v>1.9691531999999996</v>
      </c>
      <c r="Y14" s="30">
        <f t="shared" ref="Y14:AP14" si="37">0.5*(0.00024*((Y1*0.305)^2))</f>
        <v>2.0640387000000002</v>
      </c>
      <c r="Z14" s="30">
        <f t="shared" si="37"/>
        <v>2.1611567999999997</v>
      </c>
      <c r="AA14" s="30">
        <f t="shared" si="37"/>
        <v>2.2605075000000001</v>
      </c>
      <c r="AB14" s="30">
        <f t="shared" si="37"/>
        <v>2.3620907999999998</v>
      </c>
      <c r="AC14" s="30">
        <f t="shared" si="37"/>
        <v>2.4659067000000001</v>
      </c>
      <c r="AD14" s="30">
        <f t="shared" si="37"/>
        <v>2.5719552000000006</v>
      </c>
      <c r="AE14" s="30">
        <f t="shared" si="37"/>
        <v>2.6802362999999998</v>
      </c>
      <c r="AF14" s="30">
        <f t="shared" si="37"/>
        <v>2.7907500000000001</v>
      </c>
      <c r="AG14" s="30">
        <f t="shared" si="37"/>
        <v>2.9034962999999996</v>
      </c>
      <c r="AH14" s="30">
        <f t="shared" si="37"/>
        <v>3.0184752000000001</v>
      </c>
      <c r="AI14" s="30">
        <f t="shared" si="37"/>
        <v>3.1356867000000004</v>
      </c>
      <c r="AJ14" s="30">
        <f t="shared" si="37"/>
        <v>3.2551307999999999</v>
      </c>
      <c r="AK14" s="30">
        <f t="shared" si="37"/>
        <v>3.3768075</v>
      </c>
      <c r="AL14" s="30">
        <f t="shared" si="37"/>
        <v>3.5007167999999997</v>
      </c>
      <c r="AM14" s="30">
        <f t="shared" si="37"/>
        <v>3.6268587000000001</v>
      </c>
      <c r="AN14" s="30">
        <f t="shared" si="37"/>
        <v>3.7552332000000002</v>
      </c>
      <c r="AO14" s="30">
        <f t="shared" si="37"/>
        <v>3.8858402999999995</v>
      </c>
      <c r="AP14" s="30">
        <f t="shared" si="37"/>
        <v>4.0186799999999998</v>
      </c>
      <c r="AQ14" s="30">
        <f t="shared" ref="AQ14:AZ14" si="38">0.5*(0.00024*((AQ1*0.305)^2))</f>
        <v>4.153752299999999</v>
      </c>
      <c r="AR14" s="30">
        <f t="shared" si="38"/>
        <v>4.2910572</v>
      </c>
      <c r="AS14" s="30">
        <f t="shared" si="38"/>
        <v>4.4305947000000003</v>
      </c>
      <c r="AT14" s="30">
        <f t="shared" si="38"/>
        <v>4.572364799999999</v>
      </c>
      <c r="AU14" s="30">
        <f t="shared" si="38"/>
        <v>4.7163675000000005</v>
      </c>
      <c r="AV14" s="30">
        <f t="shared" si="38"/>
        <v>4.8626027999999994</v>
      </c>
      <c r="AW14" s="30">
        <f t="shared" si="38"/>
        <v>5.0110707000000003</v>
      </c>
      <c r="AX14" s="30">
        <f t="shared" si="38"/>
        <v>5.1617712000000004</v>
      </c>
      <c r="AY14" s="30">
        <f t="shared" si="38"/>
        <v>5.3147042999999989</v>
      </c>
      <c r="AZ14" s="32">
        <f t="shared" si="38"/>
        <v>5.4698700000000002</v>
      </c>
    </row>
    <row r="15" spans="1:52" x14ac:dyDescent="0.25">
      <c r="A15" s="31">
        <v>0.25</v>
      </c>
      <c r="B15" s="30">
        <f>0.5*(0.00025*((B1*0.305)^2))</f>
        <v>0.46512500000000001</v>
      </c>
      <c r="C15" s="30">
        <f t="shared" ref="C15:X15" si="39">0.5*(0.00025*((C1*0.305)^2))</f>
        <v>0.51280031249999991</v>
      </c>
      <c r="D15" s="30">
        <f t="shared" si="39"/>
        <v>0.56280124999999992</v>
      </c>
      <c r="E15" s="30">
        <f t="shared" si="39"/>
        <v>0.61512781249999993</v>
      </c>
      <c r="F15" s="30">
        <f t="shared" si="39"/>
        <v>0.66978000000000015</v>
      </c>
      <c r="G15" s="30">
        <f t="shared" si="39"/>
        <v>0.72675781250000004</v>
      </c>
      <c r="H15" s="30">
        <f t="shared" si="39"/>
        <v>0.78606124999999993</v>
      </c>
      <c r="I15" s="30">
        <f t="shared" si="39"/>
        <v>0.84769031249999993</v>
      </c>
      <c r="J15" s="30">
        <f t="shared" si="39"/>
        <v>0.91164499999999993</v>
      </c>
      <c r="K15" s="30">
        <f t="shared" si="39"/>
        <v>0.97792531250000003</v>
      </c>
      <c r="L15" s="30">
        <f t="shared" si="39"/>
        <v>1.0465312499999999</v>
      </c>
      <c r="M15" s="30">
        <f t="shared" si="39"/>
        <v>1.1174628124999999</v>
      </c>
      <c r="N15" s="30">
        <f t="shared" si="39"/>
        <v>1.1907199999999998</v>
      </c>
      <c r="O15" s="30">
        <f t="shared" si="39"/>
        <v>1.2663028124999998</v>
      </c>
      <c r="P15" s="30">
        <f t="shared" si="39"/>
        <v>1.3442112500000001</v>
      </c>
      <c r="Q15" s="30">
        <f t="shared" si="39"/>
        <v>1.4244453125000001</v>
      </c>
      <c r="R15" s="30">
        <f t="shared" si="39"/>
        <v>1.5070049999999999</v>
      </c>
      <c r="S15" s="30">
        <f t="shared" si="39"/>
        <v>1.5918903124999999</v>
      </c>
      <c r="T15" s="30">
        <f t="shared" si="39"/>
        <v>1.6791012499999998</v>
      </c>
      <c r="U15" s="30">
        <f t="shared" si="39"/>
        <v>1.7686378125000002</v>
      </c>
      <c r="V15" s="30">
        <f t="shared" si="39"/>
        <v>1.8605</v>
      </c>
      <c r="W15" s="30">
        <f t="shared" si="39"/>
        <v>1.9546878124999998</v>
      </c>
      <c r="X15" s="30">
        <f t="shared" si="39"/>
        <v>2.0512012499999996</v>
      </c>
      <c r="Y15" s="30">
        <f t="shared" ref="Y15:AP15" si="40">0.5*(0.00025*((Y1*0.305)^2))</f>
        <v>2.1500403125000003</v>
      </c>
      <c r="Z15" s="30">
        <f t="shared" si="40"/>
        <v>2.2512049999999997</v>
      </c>
      <c r="AA15" s="30">
        <f t="shared" si="40"/>
        <v>2.3546953125000001</v>
      </c>
      <c r="AB15" s="30">
        <f t="shared" si="40"/>
        <v>2.4605112499999997</v>
      </c>
      <c r="AC15" s="30">
        <f t="shared" si="40"/>
        <v>2.5686528124999999</v>
      </c>
      <c r="AD15" s="30">
        <f t="shared" si="40"/>
        <v>2.6791200000000006</v>
      </c>
      <c r="AE15" s="30">
        <f t="shared" si="40"/>
        <v>2.7919128124999997</v>
      </c>
      <c r="AF15" s="30">
        <f t="shared" si="40"/>
        <v>2.9070312500000002</v>
      </c>
      <c r="AG15" s="30">
        <f t="shared" si="40"/>
        <v>3.0244753124999995</v>
      </c>
      <c r="AH15" s="30">
        <f t="shared" si="40"/>
        <v>3.1442449999999997</v>
      </c>
      <c r="AI15" s="30">
        <f t="shared" si="40"/>
        <v>3.2663403125000006</v>
      </c>
      <c r="AJ15" s="30">
        <f t="shared" si="40"/>
        <v>3.3907612499999997</v>
      </c>
      <c r="AK15" s="30">
        <f t="shared" si="40"/>
        <v>3.5175078124999999</v>
      </c>
      <c r="AL15" s="30">
        <f t="shared" si="40"/>
        <v>3.6465799999999997</v>
      </c>
      <c r="AM15" s="30">
        <f t="shared" si="40"/>
        <v>3.7779778125000001</v>
      </c>
      <c r="AN15" s="30">
        <f t="shared" si="40"/>
        <v>3.9117012500000001</v>
      </c>
      <c r="AO15" s="30">
        <f t="shared" si="40"/>
        <v>4.0477503124999998</v>
      </c>
      <c r="AP15" s="30">
        <f t="shared" si="40"/>
        <v>4.1861249999999997</v>
      </c>
      <c r="AQ15" s="30">
        <f t="shared" ref="AQ15:AZ15" si="41">0.5*(0.00025*((AQ1*0.305)^2))</f>
        <v>4.3268253124999996</v>
      </c>
      <c r="AR15" s="30">
        <f t="shared" si="41"/>
        <v>4.4698512499999996</v>
      </c>
      <c r="AS15" s="30">
        <f t="shared" si="41"/>
        <v>4.6152028125000006</v>
      </c>
      <c r="AT15" s="30">
        <f t="shared" si="41"/>
        <v>4.7628799999999991</v>
      </c>
      <c r="AU15" s="30">
        <f t="shared" si="41"/>
        <v>4.9128828125000004</v>
      </c>
      <c r="AV15" s="30">
        <f t="shared" si="41"/>
        <v>5.0652112499999991</v>
      </c>
      <c r="AW15" s="30">
        <f t="shared" si="41"/>
        <v>5.2198653125000005</v>
      </c>
      <c r="AX15" s="30">
        <f t="shared" si="41"/>
        <v>5.3768450000000003</v>
      </c>
      <c r="AY15" s="30">
        <f t="shared" si="41"/>
        <v>5.5361503124999993</v>
      </c>
      <c r="AZ15" s="32">
        <f t="shared" si="41"/>
        <v>5.6977812500000002</v>
      </c>
    </row>
    <row r="16" spans="1:52" x14ac:dyDescent="0.25">
      <c r="A16" s="31">
        <v>0.26</v>
      </c>
      <c r="B16" s="30">
        <f>0.5*(0.00026*((B1*0.305)^2))</f>
        <v>0.48372999999999994</v>
      </c>
      <c r="C16" s="30">
        <f t="shared" ref="C16:X16" si="42">0.5*(0.00026*((C1*0.305)^2))</f>
        <v>0.53331232499999981</v>
      </c>
      <c r="D16" s="30">
        <f t="shared" si="42"/>
        <v>0.58531329999999981</v>
      </c>
      <c r="E16" s="30">
        <f t="shared" si="42"/>
        <v>0.63973292499999979</v>
      </c>
      <c r="F16" s="30">
        <f t="shared" si="42"/>
        <v>0.69657120000000006</v>
      </c>
      <c r="G16" s="30">
        <f t="shared" si="42"/>
        <v>0.75582812499999996</v>
      </c>
      <c r="H16" s="30">
        <f t="shared" si="42"/>
        <v>0.81750369999999994</v>
      </c>
      <c r="I16" s="30">
        <f t="shared" si="42"/>
        <v>0.88159792499999978</v>
      </c>
      <c r="J16" s="30">
        <f t="shared" si="42"/>
        <v>0.94811079999999981</v>
      </c>
      <c r="K16" s="30">
        <f t="shared" si="42"/>
        <v>1.017042325</v>
      </c>
      <c r="L16" s="30">
        <f t="shared" si="42"/>
        <v>1.0883924999999999</v>
      </c>
      <c r="M16" s="30">
        <f t="shared" si="42"/>
        <v>1.1621613249999998</v>
      </c>
      <c r="N16" s="30">
        <f t="shared" si="42"/>
        <v>1.2383487999999996</v>
      </c>
      <c r="O16" s="30">
        <f t="shared" si="42"/>
        <v>1.3169549249999997</v>
      </c>
      <c r="P16" s="30">
        <f t="shared" si="42"/>
        <v>1.3979797</v>
      </c>
      <c r="Q16" s="30">
        <f t="shared" si="42"/>
        <v>1.4814231249999998</v>
      </c>
      <c r="R16" s="30">
        <f t="shared" si="42"/>
        <v>1.5672851999999997</v>
      </c>
      <c r="S16" s="30">
        <f t="shared" si="42"/>
        <v>1.6555659249999999</v>
      </c>
      <c r="T16" s="30">
        <f t="shared" si="42"/>
        <v>1.7462652999999995</v>
      </c>
      <c r="U16" s="30">
        <f t="shared" si="42"/>
        <v>1.839383325</v>
      </c>
      <c r="V16" s="30">
        <f t="shared" si="42"/>
        <v>1.9349199999999998</v>
      </c>
      <c r="W16" s="30">
        <f t="shared" si="42"/>
        <v>2.0328753249999996</v>
      </c>
      <c r="X16" s="30">
        <f t="shared" si="42"/>
        <v>2.1332492999999992</v>
      </c>
      <c r="Y16" s="30">
        <f t="shared" ref="Y16:AP16" si="43">0.5*(0.00026*((Y1*0.305)^2))</f>
        <v>2.2360419249999999</v>
      </c>
      <c r="Z16" s="30">
        <f t="shared" si="43"/>
        <v>2.3412531999999993</v>
      </c>
      <c r="AA16" s="30">
        <f t="shared" si="43"/>
        <v>2.4488831249999996</v>
      </c>
      <c r="AB16" s="30">
        <f t="shared" si="43"/>
        <v>2.5589316999999991</v>
      </c>
      <c r="AC16" s="30">
        <f t="shared" si="43"/>
        <v>2.6713989249999996</v>
      </c>
      <c r="AD16" s="30">
        <f t="shared" si="43"/>
        <v>2.7862848000000002</v>
      </c>
      <c r="AE16" s="30">
        <f t="shared" si="43"/>
        <v>2.9035893249999996</v>
      </c>
      <c r="AF16" s="30">
        <f t="shared" si="43"/>
        <v>3.0233124999999998</v>
      </c>
      <c r="AG16" s="30">
        <f t="shared" si="43"/>
        <v>3.1454543249999989</v>
      </c>
      <c r="AH16" s="30">
        <f t="shared" si="43"/>
        <v>3.2700147999999998</v>
      </c>
      <c r="AI16" s="30">
        <f t="shared" si="43"/>
        <v>3.3969939250000003</v>
      </c>
      <c r="AJ16" s="30">
        <f t="shared" si="43"/>
        <v>3.5263916999999991</v>
      </c>
      <c r="AK16" s="30">
        <f t="shared" si="43"/>
        <v>3.6582081249999998</v>
      </c>
      <c r="AL16" s="30">
        <f t="shared" si="43"/>
        <v>3.7924431999999992</v>
      </c>
      <c r="AM16" s="30">
        <f t="shared" si="43"/>
        <v>3.9290969249999996</v>
      </c>
      <c r="AN16" s="30">
        <f t="shared" si="43"/>
        <v>4.0681693000000001</v>
      </c>
      <c r="AO16" s="30">
        <f t="shared" si="43"/>
        <v>4.2096603249999989</v>
      </c>
      <c r="AP16" s="30">
        <f t="shared" si="43"/>
        <v>4.3535699999999995</v>
      </c>
      <c r="AQ16" s="30">
        <f t="shared" ref="AQ16:AZ16" si="44">0.5*(0.00026*((AQ1*0.305)^2))</f>
        <v>4.4998983249999984</v>
      </c>
      <c r="AR16" s="30">
        <f t="shared" si="44"/>
        <v>4.6486452999999992</v>
      </c>
      <c r="AS16" s="30">
        <f t="shared" si="44"/>
        <v>4.7998109250000001</v>
      </c>
      <c r="AT16" s="30">
        <f t="shared" si="44"/>
        <v>4.9533951999999983</v>
      </c>
      <c r="AU16" s="30">
        <f t="shared" si="44"/>
        <v>5.1093981249999993</v>
      </c>
      <c r="AV16" s="30">
        <f t="shared" si="44"/>
        <v>5.2678196999999987</v>
      </c>
      <c r="AW16" s="30">
        <f t="shared" si="44"/>
        <v>5.4286599249999998</v>
      </c>
      <c r="AX16" s="30">
        <f t="shared" si="44"/>
        <v>5.5919188000000002</v>
      </c>
      <c r="AY16" s="30">
        <f t="shared" si="44"/>
        <v>5.7575963249999988</v>
      </c>
      <c r="AZ16" s="32">
        <f t="shared" si="44"/>
        <v>5.9256924999999994</v>
      </c>
    </row>
    <row r="17" spans="1:52" x14ac:dyDescent="0.25">
      <c r="A17" s="31">
        <v>0.27</v>
      </c>
      <c r="B17" s="30">
        <f>0.5*(0.00027*((B1*0.305)^2))</f>
        <v>0.50233499999999998</v>
      </c>
      <c r="C17" s="30">
        <f t="shared" ref="C17:X17" si="45">0.5*(0.00027*((C1*0.305)^2))</f>
        <v>0.55382433749999993</v>
      </c>
      <c r="D17" s="30">
        <f t="shared" si="45"/>
        <v>0.60782534999999982</v>
      </c>
      <c r="E17" s="30">
        <f t="shared" si="45"/>
        <v>0.66433803749999987</v>
      </c>
      <c r="F17" s="30">
        <f t="shared" si="45"/>
        <v>0.72336240000000007</v>
      </c>
      <c r="G17" s="30">
        <f t="shared" si="45"/>
        <v>0.78489843749999999</v>
      </c>
      <c r="H17" s="30">
        <f t="shared" si="45"/>
        <v>0.84894614999999995</v>
      </c>
      <c r="I17" s="30">
        <f t="shared" si="45"/>
        <v>0.91550553749999986</v>
      </c>
      <c r="J17" s="30">
        <f t="shared" si="45"/>
        <v>0.98457659999999991</v>
      </c>
      <c r="K17" s="30">
        <f t="shared" si="45"/>
        <v>1.0561593375</v>
      </c>
      <c r="L17" s="30">
        <f t="shared" si="45"/>
        <v>1.1302537500000001</v>
      </c>
      <c r="M17" s="30">
        <f t="shared" si="45"/>
        <v>1.2068598374999999</v>
      </c>
      <c r="N17" s="30">
        <f t="shared" si="45"/>
        <v>1.2859775999999998</v>
      </c>
      <c r="O17" s="30">
        <f t="shared" si="45"/>
        <v>1.3676070374999998</v>
      </c>
      <c r="P17" s="30">
        <f t="shared" si="45"/>
        <v>1.45174815</v>
      </c>
      <c r="Q17" s="30">
        <f t="shared" si="45"/>
        <v>1.5384009375000001</v>
      </c>
      <c r="R17" s="30">
        <f t="shared" si="45"/>
        <v>1.6275653999999999</v>
      </c>
      <c r="S17" s="30">
        <f t="shared" si="45"/>
        <v>1.7192415374999999</v>
      </c>
      <c r="T17" s="30">
        <f t="shared" si="45"/>
        <v>1.8134293499999996</v>
      </c>
      <c r="U17" s="30">
        <f t="shared" si="45"/>
        <v>1.9101288375000001</v>
      </c>
      <c r="V17" s="30">
        <f t="shared" si="45"/>
        <v>2.0093399999999999</v>
      </c>
      <c r="W17" s="30">
        <f t="shared" si="45"/>
        <v>2.1110628375</v>
      </c>
      <c r="X17" s="30">
        <f t="shared" si="45"/>
        <v>2.2152973499999997</v>
      </c>
      <c r="Y17" s="30">
        <f t="shared" ref="Y17:AP17" si="46">0.5*(0.00027*((Y1*0.305)^2))</f>
        <v>2.3220435375000004</v>
      </c>
      <c r="Z17" s="30">
        <f t="shared" si="46"/>
        <v>2.4313013999999993</v>
      </c>
      <c r="AA17" s="30">
        <f t="shared" si="46"/>
        <v>2.5430709375</v>
      </c>
      <c r="AB17" s="30">
        <f t="shared" si="46"/>
        <v>2.6573521499999995</v>
      </c>
      <c r="AC17" s="30">
        <f t="shared" si="46"/>
        <v>2.7741450374999999</v>
      </c>
      <c r="AD17" s="30">
        <f t="shared" si="46"/>
        <v>2.8934496000000003</v>
      </c>
      <c r="AE17" s="30">
        <f t="shared" si="46"/>
        <v>3.0152658374999999</v>
      </c>
      <c r="AF17" s="30">
        <f t="shared" si="46"/>
        <v>3.13959375</v>
      </c>
      <c r="AG17" s="30">
        <f t="shared" si="46"/>
        <v>3.2664333374999992</v>
      </c>
      <c r="AH17" s="30">
        <f t="shared" si="46"/>
        <v>3.3957845999999998</v>
      </c>
      <c r="AI17" s="30">
        <f t="shared" si="46"/>
        <v>3.5276475375000005</v>
      </c>
      <c r="AJ17" s="30">
        <f t="shared" si="46"/>
        <v>3.6620221499999994</v>
      </c>
      <c r="AK17" s="30">
        <f t="shared" si="46"/>
        <v>3.7989084375000002</v>
      </c>
      <c r="AL17" s="30">
        <f t="shared" si="46"/>
        <v>3.9383063999999997</v>
      </c>
      <c r="AM17" s="30">
        <f t="shared" si="46"/>
        <v>4.0802160374999996</v>
      </c>
      <c r="AN17" s="30">
        <f t="shared" si="46"/>
        <v>4.2246373500000001</v>
      </c>
      <c r="AO17" s="30">
        <f t="shared" si="46"/>
        <v>4.3715703374999997</v>
      </c>
      <c r="AP17" s="30">
        <f t="shared" si="46"/>
        <v>4.5210150000000002</v>
      </c>
      <c r="AQ17" s="30">
        <f t="shared" ref="AQ17:AZ17" si="47">0.5*(0.00027*((AQ1*0.305)^2))</f>
        <v>4.672971337499999</v>
      </c>
      <c r="AR17" s="30">
        <f t="shared" si="47"/>
        <v>4.8274393499999997</v>
      </c>
      <c r="AS17" s="30">
        <f t="shared" si="47"/>
        <v>4.9844190375000004</v>
      </c>
      <c r="AT17" s="30">
        <f t="shared" si="47"/>
        <v>5.1439103999999993</v>
      </c>
      <c r="AU17" s="30">
        <f t="shared" si="47"/>
        <v>5.3059134375000001</v>
      </c>
      <c r="AV17" s="30">
        <f t="shared" si="47"/>
        <v>5.4704281499999992</v>
      </c>
      <c r="AW17" s="30">
        <f t="shared" si="47"/>
        <v>5.6374545375</v>
      </c>
      <c r="AX17" s="30">
        <f t="shared" si="47"/>
        <v>5.8069926000000001</v>
      </c>
      <c r="AY17" s="30">
        <f t="shared" si="47"/>
        <v>5.9790423374999992</v>
      </c>
      <c r="AZ17" s="32">
        <f t="shared" si="47"/>
        <v>6.1536037500000003</v>
      </c>
    </row>
    <row r="18" spans="1:52" x14ac:dyDescent="0.25">
      <c r="A18" s="31">
        <v>0.28000000000000003</v>
      </c>
      <c r="B18" s="30">
        <f>0.5*(0.00028*((B1*0.305)^2))</f>
        <v>0.52093999999999996</v>
      </c>
      <c r="C18" s="30">
        <f t="shared" ref="C18:X18" si="48">0.5*(0.00028*((C1*0.305)^2))</f>
        <v>0.57433634999999983</v>
      </c>
      <c r="D18" s="30">
        <f t="shared" si="48"/>
        <v>0.63033739999999983</v>
      </c>
      <c r="E18" s="30">
        <f t="shared" si="48"/>
        <v>0.68894314999999984</v>
      </c>
      <c r="F18" s="30">
        <f t="shared" si="48"/>
        <v>0.75015359999999998</v>
      </c>
      <c r="G18" s="30">
        <f t="shared" si="48"/>
        <v>0.81396874999999991</v>
      </c>
      <c r="H18" s="30">
        <f t="shared" si="48"/>
        <v>0.88038859999999985</v>
      </c>
      <c r="I18" s="30">
        <f t="shared" si="48"/>
        <v>0.94941314999999982</v>
      </c>
      <c r="J18" s="30">
        <f t="shared" si="48"/>
        <v>1.0210423999999998</v>
      </c>
      <c r="K18" s="30">
        <f t="shared" si="48"/>
        <v>1.09527635</v>
      </c>
      <c r="L18" s="30">
        <f t="shared" si="48"/>
        <v>1.1721149999999998</v>
      </c>
      <c r="M18" s="30">
        <f t="shared" si="48"/>
        <v>1.2515583499999998</v>
      </c>
      <c r="N18" s="30">
        <f t="shared" si="48"/>
        <v>1.3336063999999996</v>
      </c>
      <c r="O18" s="30">
        <f t="shared" si="48"/>
        <v>1.4182591499999997</v>
      </c>
      <c r="P18" s="30">
        <f t="shared" si="48"/>
        <v>1.5055166</v>
      </c>
      <c r="Q18" s="30">
        <f t="shared" si="48"/>
        <v>1.5953787499999998</v>
      </c>
      <c r="R18" s="30">
        <f t="shared" si="48"/>
        <v>1.6878455999999997</v>
      </c>
      <c r="S18" s="30">
        <f t="shared" si="48"/>
        <v>1.7829171499999998</v>
      </c>
      <c r="T18" s="30">
        <f t="shared" si="48"/>
        <v>1.8805933999999995</v>
      </c>
      <c r="U18" s="30">
        <f t="shared" si="48"/>
        <v>1.9808743499999999</v>
      </c>
      <c r="V18" s="30">
        <f t="shared" si="48"/>
        <v>2.0837599999999998</v>
      </c>
      <c r="W18" s="30">
        <f t="shared" si="48"/>
        <v>2.1892503499999996</v>
      </c>
      <c r="X18" s="30">
        <f t="shared" si="48"/>
        <v>2.2973453999999993</v>
      </c>
      <c r="Y18" s="30">
        <f t="shared" ref="Y18:AP18" si="49">0.5*(0.00028*((Y1*0.305)^2))</f>
        <v>2.40804515</v>
      </c>
      <c r="Z18" s="30">
        <f t="shared" si="49"/>
        <v>2.5213495999999993</v>
      </c>
      <c r="AA18" s="30">
        <f t="shared" si="49"/>
        <v>2.63725875</v>
      </c>
      <c r="AB18" s="30">
        <f t="shared" si="49"/>
        <v>2.7557725999999994</v>
      </c>
      <c r="AC18" s="30">
        <f t="shared" si="49"/>
        <v>2.8768911499999996</v>
      </c>
      <c r="AD18" s="30">
        <f t="shared" si="49"/>
        <v>3.0006143999999999</v>
      </c>
      <c r="AE18" s="30">
        <f t="shared" si="49"/>
        <v>3.1269423499999993</v>
      </c>
      <c r="AF18" s="30">
        <f t="shared" si="49"/>
        <v>3.2558749999999996</v>
      </c>
      <c r="AG18" s="30">
        <f t="shared" si="49"/>
        <v>3.3874123499999991</v>
      </c>
      <c r="AH18" s="30">
        <f t="shared" si="49"/>
        <v>3.5215543999999994</v>
      </c>
      <c r="AI18" s="30">
        <f t="shared" si="49"/>
        <v>3.6583011500000002</v>
      </c>
      <c r="AJ18" s="30">
        <f t="shared" si="49"/>
        <v>3.7976525999999993</v>
      </c>
      <c r="AK18" s="30">
        <f t="shared" si="49"/>
        <v>3.9396087499999997</v>
      </c>
      <c r="AL18" s="30">
        <f t="shared" si="49"/>
        <v>4.0841695999999992</v>
      </c>
      <c r="AM18" s="30">
        <f t="shared" si="49"/>
        <v>4.2313351499999996</v>
      </c>
      <c r="AN18" s="30">
        <f t="shared" si="49"/>
        <v>4.3811054</v>
      </c>
      <c r="AO18" s="30">
        <f t="shared" si="49"/>
        <v>4.5334803499999987</v>
      </c>
      <c r="AP18" s="30">
        <f t="shared" si="49"/>
        <v>4.6884599999999992</v>
      </c>
      <c r="AQ18" s="30">
        <f t="shared" ref="AQ18:AZ18" si="50">0.5*(0.00028*((AQ1*0.305)^2))</f>
        <v>4.8460443499999988</v>
      </c>
      <c r="AR18" s="30">
        <f t="shared" si="50"/>
        <v>5.0062333999999993</v>
      </c>
      <c r="AS18" s="30">
        <f t="shared" si="50"/>
        <v>5.1690271500000007</v>
      </c>
      <c r="AT18" s="30">
        <f t="shared" si="50"/>
        <v>5.3344255999999985</v>
      </c>
      <c r="AU18" s="30">
        <f t="shared" si="50"/>
        <v>5.5024287499999991</v>
      </c>
      <c r="AV18" s="30">
        <f t="shared" si="50"/>
        <v>5.6730365999999988</v>
      </c>
      <c r="AW18" s="30">
        <f t="shared" si="50"/>
        <v>5.8462491499999993</v>
      </c>
      <c r="AX18" s="30">
        <f t="shared" si="50"/>
        <v>6.0220663999999999</v>
      </c>
      <c r="AY18" s="30">
        <f t="shared" si="50"/>
        <v>6.2004883499999988</v>
      </c>
      <c r="AZ18" s="32">
        <f t="shared" si="50"/>
        <v>6.3815149999999994</v>
      </c>
    </row>
    <row r="19" spans="1:52" x14ac:dyDescent="0.25">
      <c r="A19" s="31">
        <v>0.28999999999999998</v>
      </c>
      <c r="B19" s="30">
        <f>0.5*(0.00029*((B1*0.305)^2))</f>
        <v>0.53954500000000005</v>
      </c>
      <c r="C19" s="30">
        <f t="shared" ref="C19:X19" si="51">0.5*(0.00029*((C1*0.305)^2))</f>
        <v>0.59484836249999984</v>
      </c>
      <c r="D19" s="30">
        <f t="shared" si="51"/>
        <v>0.65284944999999983</v>
      </c>
      <c r="E19" s="30">
        <f t="shared" si="51"/>
        <v>0.71354826249999992</v>
      </c>
      <c r="F19" s="30">
        <f t="shared" si="51"/>
        <v>0.7769448000000001</v>
      </c>
      <c r="G19" s="30">
        <f t="shared" si="51"/>
        <v>0.84303906250000005</v>
      </c>
      <c r="H19" s="30">
        <f t="shared" si="51"/>
        <v>0.91183104999999998</v>
      </c>
      <c r="I19" s="30">
        <f t="shared" si="51"/>
        <v>0.98332076249999989</v>
      </c>
      <c r="J19" s="30">
        <f t="shared" si="51"/>
        <v>1.0575081999999998</v>
      </c>
      <c r="K19" s="30">
        <f t="shared" si="51"/>
        <v>1.1343933625</v>
      </c>
      <c r="L19" s="30">
        <f t="shared" si="51"/>
        <v>1.21397625</v>
      </c>
      <c r="M19" s="30">
        <f t="shared" si="51"/>
        <v>1.2962568624999999</v>
      </c>
      <c r="N19" s="30">
        <f t="shared" si="51"/>
        <v>1.3812351999999999</v>
      </c>
      <c r="O19" s="30">
        <f t="shared" si="51"/>
        <v>1.4689112624999998</v>
      </c>
      <c r="P19" s="30">
        <f t="shared" si="51"/>
        <v>1.5592850500000002</v>
      </c>
      <c r="Q19" s="30">
        <f t="shared" si="51"/>
        <v>1.6523565625000001</v>
      </c>
      <c r="R19" s="30">
        <f t="shared" si="51"/>
        <v>1.7481258</v>
      </c>
      <c r="S19" s="30">
        <f t="shared" si="51"/>
        <v>1.8465927625</v>
      </c>
      <c r="T19" s="30">
        <f t="shared" si="51"/>
        <v>1.9477574499999997</v>
      </c>
      <c r="U19" s="30">
        <f t="shared" si="51"/>
        <v>2.0516198624999999</v>
      </c>
      <c r="V19" s="30">
        <f t="shared" si="51"/>
        <v>2.1581800000000002</v>
      </c>
      <c r="W19" s="30">
        <f t="shared" si="51"/>
        <v>2.2674378625</v>
      </c>
      <c r="X19" s="30">
        <f t="shared" si="51"/>
        <v>2.3793934499999994</v>
      </c>
      <c r="Y19" s="30">
        <f t="shared" ref="Y19:AP19" si="52">0.5*(0.00029*((Y1*0.305)^2))</f>
        <v>2.4940467625000005</v>
      </c>
      <c r="Z19" s="30">
        <f t="shared" si="52"/>
        <v>2.6113977999999993</v>
      </c>
      <c r="AA19" s="30">
        <f t="shared" si="52"/>
        <v>2.7314465625</v>
      </c>
      <c r="AB19" s="30">
        <f t="shared" si="52"/>
        <v>2.8541930499999997</v>
      </c>
      <c r="AC19" s="30">
        <f t="shared" si="52"/>
        <v>2.9796372624999998</v>
      </c>
      <c r="AD19" s="30">
        <f t="shared" si="52"/>
        <v>3.1077792000000004</v>
      </c>
      <c r="AE19" s="30">
        <f t="shared" si="52"/>
        <v>3.2386188624999996</v>
      </c>
      <c r="AF19" s="30">
        <f t="shared" si="52"/>
        <v>3.3721562500000002</v>
      </c>
      <c r="AG19" s="30">
        <f t="shared" si="52"/>
        <v>3.5083913624999994</v>
      </c>
      <c r="AH19" s="30">
        <f t="shared" si="52"/>
        <v>3.6473241999999999</v>
      </c>
      <c r="AI19" s="30">
        <f t="shared" si="52"/>
        <v>3.7889547625000004</v>
      </c>
      <c r="AJ19" s="30">
        <f t="shared" si="52"/>
        <v>3.9332830499999996</v>
      </c>
      <c r="AK19" s="30">
        <f t="shared" si="52"/>
        <v>4.0803090624999996</v>
      </c>
      <c r="AL19" s="30">
        <f t="shared" si="52"/>
        <v>4.2300327999999991</v>
      </c>
      <c r="AM19" s="30">
        <f t="shared" si="52"/>
        <v>4.3824542624999996</v>
      </c>
      <c r="AN19" s="30">
        <f t="shared" si="52"/>
        <v>4.53757345</v>
      </c>
      <c r="AO19" s="30">
        <f t="shared" si="52"/>
        <v>4.6953903624999995</v>
      </c>
      <c r="AP19" s="30">
        <f t="shared" si="52"/>
        <v>4.8559049999999999</v>
      </c>
      <c r="AQ19" s="30">
        <f t="shared" ref="AQ19:AZ19" si="53">0.5*(0.00029*((AQ1*0.305)^2))</f>
        <v>5.0191173624999994</v>
      </c>
      <c r="AR19" s="30">
        <f t="shared" si="53"/>
        <v>5.1850274499999998</v>
      </c>
      <c r="AS19" s="30">
        <f t="shared" si="53"/>
        <v>5.353635262500001</v>
      </c>
      <c r="AT19" s="30">
        <f t="shared" si="53"/>
        <v>5.5249407999999995</v>
      </c>
      <c r="AU19" s="30">
        <f t="shared" si="53"/>
        <v>5.6989440624999999</v>
      </c>
      <c r="AV19" s="30">
        <f t="shared" si="53"/>
        <v>5.8756450499999993</v>
      </c>
      <c r="AW19" s="30">
        <f t="shared" si="53"/>
        <v>6.0550437625000004</v>
      </c>
      <c r="AX19" s="30">
        <f t="shared" si="53"/>
        <v>6.2371402000000007</v>
      </c>
      <c r="AY19" s="30">
        <f t="shared" si="53"/>
        <v>6.4219343624999992</v>
      </c>
      <c r="AZ19" s="32">
        <f t="shared" si="53"/>
        <v>6.6094262500000003</v>
      </c>
    </row>
    <row r="20" spans="1:52" x14ac:dyDescent="0.25">
      <c r="A20" s="31">
        <v>0.3</v>
      </c>
      <c r="B20" s="30">
        <f>0.5*(0.0003*((B1*0.305)^2))</f>
        <v>0.55814999999999992</v>
      </c>
      <c r="C20" s="30">
        <f t="shared" ref="C20:X20" si="54">0.5*(0.0003*((C1*0.305)^2))</f>
        <v>0.61536037499999985</v>
      </c>
      <c r="D20" s="30">
        <f t="shared" si="54"/>
        <v>0.67536149999999984</v>
      </c>
      <c r="E20" s="30">
        <f t="shared" si="54"/>
        <v>0.73815337499999978</v>
      </c>
      <c r="F20" s="30">
        <f t="shared" si="54"/>
        <v>0.80373600000000001</v>
      </c>
      <c r="G20" s="30">
        <f t="shared" si="54"/>
        <v>0.87210937499999996</v>
      </c>
      <c r="H20" s="30">
        <f t="shared" si="54"/>
        <v>0.94327349999999988</v>
      </c>
      <c r="I20" s="30">
        <f t="shared" si="54"/>
        <v>1.0172283749999997</v>
      </c>
      <c r="J20" s="30">
        <f t="shared" si="54"/>
        <v>1.0939739999999998</v>
      </c>
      <c r="K20" s="30">
        <f t="shared" si="54"/>
        <v>1.173510375</v>
      </c>
      <c r="L20" s="30">
        <f t="shared" si="54"/>
        <v>1.2558374999999999</v>
      </c>
      <c r="M20" s="30">
        <f t="shared" si="54"/>
        <v>1.3409553749999998</v>
      </c>
      <c r="N20" s="30">
        <f t="shared" si="54"/>
        <v>1.4288639999999997</v>
      </c>
      <c r="O20" s="30">
        <f t="shared" si="54"/>
        <v>1.5195633749999997</v>
      </c>
      <c r="P20" s="30">
        <f t="shared" si="54"/>
        <v>1.6130534999999999</v>
      </c>
      <c r="Q20" s="30">
        <f t="shared" si="54"/>
        <v>1.7093343749999999</v>
      </c>
      <c r="R20" s="30">
        <f t="shared" si="54"/>
        <v>1.8084059999999997</v>
      </c>
      <c r="S20" s="30">
        <f t="shared" si="54"/>
        <v>1.9102683749999998</v>
      </c>
      <c r="T20" s="30">
        <f t="shared" si="54"/>
        <v>2.0149214999999994</v>
      </c>
      <c r="U20" s="30">
        <f t="shared" si="54"/>
        <v>2.1223653749999998</v>
      </c>
      <c r="V20" s="30">
        <f t="shared" si="54"/>
        <v>2.2325999999999997</v>
      </c>
      <c r="W20" s="30">
        <f t="shared" si="54"/>
        <v>2.3456253749999996</v>
      </c>
      <c r="X20" s="30">
        <f t="shared" si="54"/>
        <v>2.4614414999999994</v>
      </c>
      <c r="Y20" s="30">
        <f t="shared" ref="Y20:AP20" si="55">0.5*(0.0003*((Y1*0.305)^2))</f>
        <v>2.5800483750000001</v>
      </c>
      <c r="Z20" s="30">
        <f t="shared" si="55"/>
        <v>2.7014459999999993</v>
      </c>
      <c r="AA20" s="30">
        <f t="shared" si="55"/>
        <v>2.8256343749999999</v>
      </c>
      <c r="AB20" s="30">
        <f t="shared" si="55"/>
        <v>2.9526134999999991</v>
      </c>
      <c r="AC20" s="30">
        <f t="shared" si="55"/>
        <v>3.0823833749999996</v>
      </c>
      <c r="AD20" s="30">
        <f t="shared" si="55"/>
        <v>3.214944</v>
      </c>
      <c r="AE20" s="30">
        <f t="shared" si="55"/>
        <v>3.3502953749999995</v>
      </c>
      <c r="AF20" s="30">
        <f t="shared" si="55"/>
        <v>3.4884374999999999</v>
      </c>
      <c r="AG20" s="30">
        <f t="shared" si="55"/>
        <v>3.6293703749999988</v>
      </c>
      <c r="AH20" s="30">
        <f t="shared" si="55"/>
        <v>3.7730939999999995</v>
      </c>
      <c r="AI20" s="30">
        <f t="shared" si="55"/>
        <v>3.9196083750000001</v>
      </c>
      <c r="AJ20" s="30">
        <f t="shared" si="55"/>
        <v>4.068913499999999</v>
      </c>
      <c r="AK20" s="30">
        <f t="shared" si="55"/>
        <v>4.2210093749999995</v>
      </c>
      <c r="AL20" s="30">
        <f t="shared" si="55"/>
        <v>4.3758959999999991</v>
      </c>
      <c r="AM20" s="30">
        <f t="shared" si="55"/>
        <v>4.5335733749999996</v>
      </c>
      <c r="AN20" s="30">
        <f t="shared" si="55"/>
        <v>4.6940415</v>
      </c>
      <c r="AO20" s="30">
        <f t="shared" si="55"/>
        <v>4.8573003749999986</v>
      </c>
      <c r="AP20" s="30">
        <f t="shared" si="55"/>
        <v>5.0233499999999998</v>
      </c>
      <c r="AQ20" s="30">
        <f t="shared" ref="AQ20:AZ20" si="56">0.5*(0.0003*((AQ1*0.305)^2))</f>
        <v>5.1921903749999982</v>
      </c>
      <c r="AR20" s="30">
        <f t="shared" si="56"/>
        <v>5.3638214999999994</v>
      </c>
      <c r="AS20" s="30">
        <f t="shared" si="56"/>
        <v>5.5382433750000004</v>
      </c>
      <c r="AT20" s="30">
        <f t="shared" si="56"/>
        <v>5.7154559999999988</v>
      </c>
      <c r="AU20" s="30">
        <f t="shared" si="56"/>
        <v>5.8954593749999997</v>
      </c>
      <c r="AV20" s="30">
        <f t="shared" si="56"/>
        <v>6.0782534999999989</v>
      </c>
      <c r="AW20" s="30">
        <f t="shared" si="56"/>
        <v>6.2638383749999997</v>
      </c>
      <c r="AX20" s="30">
        <f t="shared" si="56"/>
        <v>6.4522139999999997</v>
      </c>
      <c r="AY20" s="30">
        <f t="shared" si="56"/>
        <v>6.6433803749999987</v>
      </c>
      <c r="AZ20" s="32">
        <f t="shared" si="56"/>
        <v>6.8373374999999994</v>
      </c>
    </row>
    <row r="21" spans="1:52" x14ac:dyDescent="0.25">
      <c r="A21" s="31">
        <v>0.31</v>
      </c>
      <c r="B21" s="30">
        <f>0.5*(0.00031*((B1*0.305)^2))</f>
        <v>0.57675500000000002</v>
      </c>
      <c r="C21" s="30">
        <f t="shared" ref="C21:X21" si="57">0.5*(0.00031*((C1*0.305)^2))</f>
        <v>0.63587238749999986</v>
      </c>
      <c r="D21" s="30">
        <f t="shared" si="57"/>
        <v>0.69787354999999984</v>
      </c>
      <c r="E21" s="30">
        <f t="shared" si="57"/>
        <v>0.76275848749999986</v>
      </c>
      <c r="F21" s="30">
        <f t="shared" si="57"/>
        <v>0.83052720000000013</v>
      </c>
      <c r="G21" s="30">
        <f t="shared" si="57"/>
        <v>0.90117968749999999</v>
      </c>
      <c r="H21" s="30">
        <f t="shared" si="57"/>
        <v>0.97471595</v>
      </c>
      <c r="I21" s="30">
        <f t="shared" si="57"/>
        <v>1.0511359874999999</v>
      </c>
      <c r="J21" s="30">
        <f t="shared" si="57"/>
        <v>1.1304397999999998</v>
      </c>
      <c r="K21" s="30">
        <f t="shared" si="57"/>
        <v>1.2126273875</v>
      </c>
      <c r="L21" s="30">
        <f t="shared" si="57"/>
        <v>1.2976987499999999</v>
      </c>
      <c r="M21" s="30">
        <f t="shared" si="57"/>
        <v>1.3856538875</v>
      </c>
      <c r="N21" s="30">
        <f t="shared" si="57"/>
        <v>1.4764927999999997</v>
      </c>
      <c r="O21" s="30">
        <f t="shared" si="57"/>
        <v>1.5702154874999998</v>
      </c>
      <c r="P21" s="30">
        <f t="shared" si="57"/>
        <v>1.6668219500000001</v>
      </c>
      <c r="Q21" s="30">
        <f t="shared" si="57"/>
        <v>1.7663121875000001</v>
      </c>
      <c r="R21" s="30">
        <f t="shared" si="57"/>
        <v>1.8686862</v>
      </c>
      <c r="S21" s="30">
        <f t="shared" si="57"/>
        <v>1.9739439875</v>
      </c>
      <c r="T21" s="30">
        <f t="shared" si="57"/>
        <v>2.0820855499999995</v>
      </c>
      <c r="U21" s="30">
        <f t="shared" si="57"/>
        <v>2.1931108875000001</v>
      </c>
      <c r="V21" s="30">
        <f t="shared" si="57"/>
        <v>2.3070200000000001</v>
      </c>
      <c r="W21" s="30">
        <f t="shared" si="57"/>
        <v>2.4238128875</v>
      </c>
      <c r="X21" s="30">
        <f t="shared" si="57"/>
        <v>2.5434895499999994</v>
      </c>
      <c r="Y21" s="30">
        <f t="shared" ref="Y21:AP21" si="58">0.5*(0.00031*((Y1*0.305)^2))</f>
        <v>2.6660499875000001</v>
      </c>
      <c r="Z21" s="30">
        <f t="shared" si="58"/>
        <v>2.7914941999999994</v>
      </c>
      <c r="AA21" s="30">
        <f t="shared" si="58"/>
        <v>2.9198221874999999</v>
      </c>
      <c r="AB21" s="30">
        <f t="shared" si="58"/>
        <v>3.0510339499999994</v>
      </c>
      <c r="AC21" s="30">
        <f t="shared" si="58"/>
        <v>3.1851294874999998</v>
      </c>
      <c r="AD21" s="30">
        <f t="shared" si="58"/>
        <v>3.3221088000000005</v>
      </c>
      <c r="AE21" s="30">
        <f t="shared" si="58"/>
        <v>3.4619718874999998</v>
      </c>
      <c r="AF21" s="30">
        <f t="shared" si="58"/>
        <v>3.60471875</v>
      </c>
      <c r="AG21" s="30">
        <f t="shared" si="58"/>
        <v>3.7503493874999991</v>
      </c>
      <c r="AH21" s="30">
        <f t="shared" si="58"/>
        <v>3.8988638</v>
      </c>
      <c r="AI21" s="30">
        <f t="shared" si="58"/>
        <v>4.0502619875000008</v>
      </c>
      <c r="AJ21" s="30">
        <f t="shared" si="58"/>
        <v>4.2045439499999997</v>
      </c>
      <c r="AK21" s="30">
        <f t="shared" si="58"/>
        <v>4.3617096875000003</v>
      </c>
      <c r="AL21" s="30">
        <f t="shared" si="58"/>
        <v>4.5217591999999991</v>
      </c>
      <c r="AM21" s="30">
        <f t="shared" si="58"/>
        <v>4.6846924874999996</v>
      </c>
      <c r="AN21" s="30">
        <f t="shared" si="58"/>
        <v>4.8505095499999999</v>
      </c>
      <c r="AO21" s="30">
        <f t="shared" si="58"/>
        <v>5.0192103874999994</v>
      </c>
      <c r="AP21" s="30">
        <f t="shared" si="58"/>
        <v>5.1907949999999996</v>
      </c>
      <c r="AQ21" s="30">
        <f t="shared" ref="AQ21:AZ21" si="59">0.5*(0.00031*((AQ1*0.305)^2))</f>
        <v>5.3652633874999989</v>
      </c>
      <c r="AR21" s="30">
        <f t="shared" si="59"/>
        <v>5.5426155499999998</v>
      </c>
      <c r="AS21" s="30">
        <f t="shared" si="59"/>
        <v>5.7228514875000007</v>
      </c>
      <c r="AT21" s="30">
        <f t="shared" si="59"/>
        <v>5.9059711999999989</v>
      </c>
      <c r="AU21" s="30">
        <f t="shared" si="59"/>
        <v>6.0919746874999996</v>
      </c>
      <c r="AV21" s="30">
        <f t="shared" si="59"/>
        <v>6.2808619499999994</v>
      </c>
      <c r="AW21" s="30">
        <f t="shared" si="59"/>
        <v>6.4726329874999999</v>
      </c>
      <c r="AX21" s="30">
        <f t="shared" si="59"/>
        <v>6.6672878000000004</v>
      </c>
      <c r="AY21" s="30">
        <f t="shared" si="59"/>
        <v>6.8648263874999991</v>
      </c>
      <c r="AZ21" s="32">
        <f t="shared" si="59"/>
        <v>7.0652487500000003</v>
      </c>
    </row>
    <row r="22" spans="1:52" x14ac:dyDescent="0.25">
      <c r="A22" s="31">
        <v>0.32</v>
      </c>
      <c r="B22" s="30">
        <f>0.5*(0.00032*((B1*0.305)^2))</f>
        <v>0.59536</v>
      </c>
      <c r="C22" s="30">
        <f t="shared" ref="C22:X22" si="60">0.5*(0.00032*((C1*0.305)^2))</f>
        <v>0.65638439999999998</v>
      </c>
      <c r="D22" s="30">
        <f t="shared" si="60"/>
        <v>0.72038559999999985</v>
      </c>
      <c r="E22" s="30">
        <f t="shared" si="60"/>
        <v>0.78736359999999994</v>
      </c>
      <c r="F22" s="30">
        <f t="shared" si="60"/>
        <v>0.85731840000000015</v>
      </c>
      <c r="G22" s="30">
        <f t="shared" si="60"/>
        <v>0.93025000000000002</v>
      </c>
      <c r="H22" s="30">
        <f t="shared" si="60"/>
        <v>1.0061584000000001</v>
      </c>
      <c r="I22" s="30">
        <f t="shared" si="60"/>
        <v>1.0850435999999999</v>
      </c>
      <c r="J22" s="30">
        <f t="shared" si="60"/>
        <v>1.1669056</v>
      </c>
      <c r="K22" s="30">
        <f t="shared" si="60"/>
        <v>1.2517444000000002</v>
      </c>
      <c r="L22" s="30">
        <f t="shared" si="60"/>
        <v>1.3395600000000001</v>
      </c>
      <c r="M22" s="30">
        <f t="shared" si="60"/>
        <v>1.4303524000000001</v>
      </c>
      <c r="N22" s="30">
        <f t="shared" si="60"/>
        <v>1.5241216</v>
      </c>
      <c r="O22" s="30">
        <f t="shared" si="60"/>
        <v>1.6208676</v>
      </c>
      <c r="P22" s="30">
        <f t="shared" si="60"/>
        <v>1.7205904000000003</v>
      </c>
      <c r="Q22" s="30">
        <f t="shared" si="60"/>
        <v>1.8232900000000001</v>
      </c>
      <c r="R22" s="30">
        <f t="shared" si="60"/>
        <v>1.9289664</v>
      </c>
      <c r="S22" s="30">
        <f t="shared" si="60"/>
        <v>2.0376196000000002</v>
      </c>
      <c r="T22" s="30">
        <f t="shared" si="60"/>
        <v>2.1492495999999996</v>
      </c>
      <c r="U22" s="30">
        <f t="shared" si="60"/>
        <v>2.2638564000000003</v>
      </c>
      <c r="V22" s="30">
        <f t="shared" si="60"/>
        <v>2.38144</v>
      </c>
      <c r="W22" s="30">
        <f t="shared" si="60"/>
        <v>2.5020004</v>
      </c>
      <c r="X22" s="30">
        <f t="shared" si="60"/>
        <v>2.6255375999999999</v>
      </c>
      <c r="Y22" s="30">
        <f t="shared" ref="Y22:AP22" si="61">0.5*(0.00032*((Y1*0.305)^2))</f>
        <v>2.7520516000000006</v>
      </c>
      <c r="Z22" s="30">
        <f t="shared" si="61"/>
        <v>2.8815423999999994</v>
      </c>
      <c r="AA22" s="30">
        <f t="shared" si="61"/>
        <v>3.0140100000000003</v>
      </c>
      <c r="AB22" s="30">
        <f t="shared" si="61"/>
        <v>3.1494543999999998</v>
      </c>
      <c r="AC22" s="30">
        <f t="shared" si="61"/>
        <v>3.2878756000000005</v>
      </c>
      <c r="AD22" s="30">
        <f t="shared" si="61"/>
        <v>3.4292736000000006</v>
      </c>
      <c r="AE22" s="30">
        <f t="shared" si="61"/>
        <v>3.5736484000000002</v>
      </c>
      <c r="AF22" s="30">
        <f t="shared" si="61"/>
        <v>3.7210000000000001</v>
      </c>
      <c r="AG22" s="30">
        <f t="shared" si="61"/>
        <v>3.8713283999999994</v>
      </c>
      <c r="AH22" s="30">
        <f t="shared" si="61"/>
        <v>4.0246336000000005</v>
      </c>
      <c r="AI22" s="30">
        <f t="shared" si="61"/>
        <v>4.1809156000000005</v>
      </c>
      <c r="AJ22" s="30">
        <f t="shared" si="61"/>
        <v>4.3401743999999995</v>
      </c>
      <c r="AK22" s="30">
        <f t="shared" si="61"/>
        <v>4.5024100000000002</v>
      </c>
      <c r="AL22" s="30">
        <f t="shared" si="61"/>
        <v>4.6676223999999999</v>
      </c>
      <c r="AM22" s="30">
        <f t="shared" si="61"/>
        <v>4.8358116000000004</v>
      </c>
      <c r="AN22" s="30">
        <f t="shared" si="61"/>
        <v>5.0069776000000008</v>
      </c>
      <c r="AO22" s="30">
        <f t="shared" si="61"/>
        <v>5.1811203999999993</v>
      </c>
      <c r="AP22" s="30">
        <f t="shared" si="61"/>
        <v>5.3582400000000003</v>
      </c>
      <c r="AQ22" s="30">
        <f t="shared" ref="AQ22:AZ22" si="62">0.5*(0.00032*((AQ1*0.305)^2))</f>
        <v>5.5383363999999995</v>
      </c>
      <c r="AR22" s="30">
        <f t="shared" si="62"/>
        <v>5.7214096000000003</v>
      </c>
      <c r="AS22" s="30">
        <f t="shared" si="62"/>
        <v>5.907459600000001</v>
      </c>
      <c r="AT22" s="30">
        <f t="shared" si="62"/>
        <v>6.0964863999999999</v>
      </c>
      <c r="AU22" s="30">
        <f t="shared" si="62"/>
        <v>6.2884900000000004</v>
      </c>
      <c r="AV22" s="30">
        <f t="shared" si="62"/>
        <v>6.4834703999999999</v>
      </c>
      <c r="AW22" s="30">
        <f t="shared" si="62"/>
        <v>6.681427600000001</v>
      </c>
      <c r="AX22" s="30">
        <f t="shared" si="62"/>
        <v>6.8823616000000012</v>
      </c>
      <c r="AY22" s="30">
        <f t="shared" si="62"/>
        <v>7.0862723999999995</v>
      </c>
      <c r="AZ22" s="32">
        <f t="shared" si="62"/>
        <v>7.2931600000000003</v>
      </c>
    </row>
    <row r="23" spans="1:52" x14ac:dyDescent="0.25">
      <c r="A23" s="31">
        <v>0.33</v>
      </c>
      <c r="B23" s="30">
        <f>0.5*(0.00033*((B1*0.305)^2))</f>
        <v>0.61396499999999998</v>
      </c>
      <c r="C23" s="30">
        <f t="shared" ref="C23:X23" si="63">0.5*(0.00033*((C1*0.305)^2))</f>
        <v>0.67689641249999988</v>
      </c>
      <c r="D23" s="30">
        <f t="shared" si="63"/>
        <v>0.74289764999999985</v>
      </c>
      <c r="E23" s="30">
        <f t="shared" si="63"/>
        <v>0.8119687124999998</v>
      </c>
      <c r="F23" s="30">
        <f t="shared" si="63"/>
        <v>0.88410960000000016</v>
      </c>
      <c r="G23" s="30">
        <f t="shared" si="63"/>
        <v>0.95932031250000005</v>
      </c>
      <c r="H23" s="30">
        <f t="shared" si="63"/>
        <v>1.03760085</v>
      </c>
      <c r="I23" s="30">
        <f t="shared" si="63"/>
        <v>1.1189512124999998</v>
      </c>
      <c r="J23" s="30">
        <f t="shared" si="63"/>
        <v>1.2033713999999998</v>
      </c>
      <c r="K23" s="30">
        <f t="shared" si="63"/>
        <v>1.2908614125</v>
      </c>
      <c r="L23" s="30">
        <f t="shared" si="63"/>
        <v>1.38142125</v>
      </c>
      <c r="M23" s="30">
        <f t="shared" si="63"/>
        <v>1.4750509125</v>
      </c>
      <c r="N23" s="30">
        <f t="shared" si="63"/>
        <v>1.5717503999999998</v>
      </c>
      <c r="O23" s="30">
        <f t="shared" si="63"/>
        <v>1.6715197124999999</v>
      </c>
      <c r="P23" s="30">
        <f t="shared" si="63"/>
        <v>1.77435885</v>
      </c>
      <c r="Q23" s="30">
        <f t="shared" si="63"/>
        <v>1.8802678125000001</v>
      </c>
      <c r="R23" s="30">
        <f t="shared" si="63"/>
        <v>1.9892465999999998</v>
      </c>
      <c r="S23" s="30">
        <f t="shared" si="63"/>
        <v>2.1012952124999997</v>
      </c>
      <c r="T23" s="30">
        <f t="shared" si="63"/>
        <v>2.2164136499999998</v>
      </c>
      <c r="U23" s="30">
        <f t="shared" si="63"/>
        <v>2.3346019125000002</v>
      </c>
      <c r="V23" s="30">
        <f t="shared" si="63"/>
        <v>2.4558599999999999</v>
      </c>
      <c r="W23" s="30">
        <f t="shared" si="63"/>
        <v>2.5801879124999996</v>
      </c>
      <c r="X23" s="30">
        <f t="shared" si="63"/>
        <v>2.7075856499999995</v>
      </c>
      <c r="Y23" s="30">
        <f t="shared" ref="Y23:AP23" si="64">0.5*(0.00033*((Y1*0.305)^2))</f>
        <v>2.8380532125000002</v>
      </c>
      <c r="Z23" s="30">
        <f t="shared" si="64"/>
        <v>2.9715905999999994</v>
      </c>
      <c r="AA23" s="30">
        <f t="shared" si="64"/>
        <v>3.1081978124999998</v>
      </c>
      <c r="AB23" s="30">
        <f t="shared" si="64"/>
        <v>3.2478748499999992</v>
      </c>
      <c r="AC23" s="30">
        <f t="shared" si="64"/>
        <v>3.3906217124999998</v>
      </c>
      <c r="AD23" s="30">
        <f t="shared" si="64"/>
        <v>3.5364384000000006</v>
      </c>
      <c r="AE23" s="30">
        <f t="shared" si="64"/>
        <v>3.6853249124999996</v>
      </c>
      <c r="AF23" s="30">
        <f t="shared" si="64"/>
        <v>3.8372812500000002</v>
      </c>
      <c r="AG23" s="30">
        <f t="shared" si="64"/>
        <v>3.9923074124999989</v>
      </c>
      <c r="AH23" s="30">
        <f t="shared" si="64"/>
        <v>4.1504034000000001</v>
      </c>
      <c r="AI23" s="30">
        <f t="shared" si="64"/>
        <v>4.3115692125000002</v>
      </c>
      <c r="AJ23" s="30">
        <f t="shared" si="64"/>
        <v>4.4758048499999994</v>
      </c>
      <c r="AK23" s="30">
        <f t="shared" si="64"/>
        <v>4.6431103125000002</v>
      </c>
      <c r="AL23" s="30">
        <f t="shared" si="64"/>
        <v>4.813485599999999</v>
      </c>
      <c r="AM23" s="30">
        <f t="shared" si="64"/>
        <v>4.9869307124999995</v>
      </c>
      <c r="AN23" s="30">
        <f t="shared" si="64"/>
        <v>5.1634456499999999</v>
      </c>
      <c r="AO23" s="30">
        <f t="shared" si="64"/>
        <v>5.3430304124999992</v>
      </c>
      <c r="AP23" s="30">
        <f t="shared" si="64"/>
        <v>5.5256850000000002</v>
      </c>
      <c r="AQ23" s="30">
        <f t="shared" ref="AQ23:AZ23" si="65">0.5*(0.00033*((AQ1*0.305)^2))</f>
        <v>5.7114094124999992</v>
      </c>
      <c r="AR23" s="30">
        <f t="shared" si="65"/>
        <v>5.9002036499999999</v>
      </c>
      <c r="AS23" s="30">
        <f t="shared" si="65"/>
        <v>6.0920677125000005</v>
      </c>
      <c r="AT23" s="30">
        <f t="shared" si="65"/>
        <v>6.2870015999999991</v>
      </c>
      <c r="AU23" s="30">
        <f t="shared" si="65"/>
        <v>6.4850053125000002</v>
      </c>
      <c r="AV23" s="30">
        <f t="shared" si="65"/>
        <v>6.6860788499999995</v>
      </c>
      <c r="AW23" s="30">
        <f t="shared" si="65"/>
        <v>6.8902222125000003</v>
      </c>
      <c r="AX23" s="30">
        <f t="shared" si="65"/>
        <v>7.0974354000000002</v>
      </c>
      <c r="AY23" s="30">
        <f t="shared" si="65"/>
        <v>7.307718412499999</v>
      </c>
      <c r="AZ23" s="32">
        <f t="shared" si="65"/>
        <v>7.5210712500000003</v>
      </c>
    </row>
    <row r="24" spans="1:52" x14ac:dyDescent="0.25">
      <c r="A24" s="31">
        <v>0.34</v>
      </c>
      <c r="B24" s="30">
        <f>0.5*(0.00034*((B1*0.305)^2))</f>
        <v>0.63257000000000008</v>
      </c>
      <c r="C24" s="30">
        <f t="shared" ref="C24:X24" si="66">0.5*(0.00034*((C1*0.305)^2))</f>
        <v>0.69740842499999989</v>
      </c>
      <c r="D24" s="30">
        <f t="shared" si="66"/>
        <v>0.76540969999999986</v>
      </c>
      <c r="E24" s="30">
        <f t="shared" si="66"/>
        <v>0.83657382499999988</v>
      </c>
      <c r="F24" s="30">
        <f t="shared" si="66"/>
        <v>0.91090080000000018</v>
      </c>
      <c r="G24" s="30">
        <f t="shared" si="66"/>
        <v>0.98839062500000008</v>
      </c>
      <c r="H24" s="30">
        <f t="shared" si="66"/>
        <v>1.0690433000000001</v>
      </c>
      <c r="I24" s="30">
        <f t="shared" si="66"/>
        <v>1.152858825</v>
      </c>
      <c r="J24" s="30">
        <f t="shared" si="66"/>
        <v>1.2398372</v>
      </c>
      <c r="K24" s="30">
        <f t="shared" si="66"/>
        <v>1.3299784250000002</v>
      </c>
      <c r="L24" s="30">
        <f t="shared" si="66"/>
        <v>1.4232825</v>
      </c>
      <c r="M24" s="30">
        <f t="shared" si="66"/>
        <v>1.5197494250000001</v>
      </c>
      <c r="N24" s="30">
        <f t="shared" si="66"/>
        <v>1.6193791999999998</v>
      </c>
      <c r="O24" s="30">
        <f t="shared" si="66"/>
        <v>1.722171825</v>
      </c>
      <c r="P24" s="30">
        <f t="shared" si="66"/>
        <v>1.8281273000000002</v>
      </c>
      <c r="Q24" s="30">
        <f t="shared" si="66"/>
        <v>1.9372456250000001</v>
      </c>
      <c r="R24" s="30">
        <f t="shared" si="66"/>
        <v>2.0495268000000002</v>
      </c>
      <c r="S24" s="30">
        <f t="shared" si="66"/>
        <v>2.1649708250000002</v>
      </c>
      <c r="T24" s="30">
        <f t="shared" si="66"/>
        <v>2.2835776999999999</v>
      </c>
      <c r="U24" s="30">
        <f t="shared" si="66"/>
        <v>2.4053474250000004</v>
      </c>
      <c r="V24" s="30">
        <f t="shared" si="66"/>
        <v>2.5302800000000003</v>
      </c>
      <c r="W24" s="30">
        <f t="shared" si="66"/>
        <v>2.658375425</v>
      </c>
      <c r="X24" s="30">
        <f t="shared" si="66"/>
        <v>2.7896336999999995</v>
      </c>
      <c r="Y24" s="30">
        <f t="shared" ref="Y24:AP24" si="67">0.5*(0.00034*((Y1*0.305)^2))</f>
        <v>2.9240548250000007</v>
      </c>
      <c r="Z24" s="30">
        <f t="shared" si="67"/>
        <v>3.0616387999999994</v>
      </c>
      <c r="AA24" s="30">
        <f t="shared" si="67"/>
        <v>3.2023856250000002</v>
      </c>
      <c r="AB24" s="30">
        <f t="shared" si="67"/>
        <v>3.3462952999999995</v>
      </c>
      <c r="AC24" s="30">
        <f t="shared" si="67"/>
        <v>3.4933678250000004</v>
      </c>
      <c r="AD24" s="30">
        <f t="shared" si="67"/>
        <v>3.6436032000000007</v>
      </c>
      <c r="AE24" s="30">
        <f t="shared" si="67"/>
        <v>3.7970014249999999</v>
      </c>
      <c r="AF24" s="30">
        <f t="shared" si="67"/>
        <v>3.9535625000000003</v>
      </c>
      <c r="AG24" s="30">
        <f t="shared" si="67"/>
        <v>4.1132864249999992</v>
      </c>
      <c r="AH24" s="30">
        <f t="shared" si="67"/>
        <v>4.2761732000000006</v>
      </c>
      <c r="AI24" s="30">
        <f t="shared" si="67"/>
        <v>4.4422228250000009</v>
      </c>
      <c r="AJ24" s="30">
        <f t="shared" si="67"/>
        <v>4.6114353000000001</v>
      </c>
      <c r="AK24" s="30">
        <f t="shared" si="67"/>
        <v>4.7838106250000001</v>
      </c>
      <c r="AL24" s="30">
        <f t="shared" si="67"/>
        <v>4.9593487999999999</v>
      </c>
      <c r="AM24" s="30">
        <f t="shared" si="67"/>
        <v>5.1380498250000004</v>
      </c>
      <c r="AN24" s="30">
        <f t="shared" si="67"/>
        <v>5.3199137000000007</v>
      </c>
      <c r="AO24" s="30">
        <f t="shared" si="67"/>
        <v>5.5049404249999991</v>
      </c>
      <c r="AP24" s="30">
        <f t="shared" si="67"/>
        <v>5.69313</v>
      </c>
      <c r="AQ24" s="30">
        <f t="shared" ref="AQ24:AZ24" si="68">0.5*(0.00034*((AQ1*0.305)^2))</f>
        <v>5.884482424999999</v>
      </c>
      <c r="AR24" s="30">
        <f t="shared" si="68"/>
        <v>6.0789977000000004</v>
      </c>
      <c r="AS24" s="30">
        <f t="shared" si="68"/>
        <v>6.2766758250000017</v>
      </c>
      <c r="AT24" s="30">
        <f t="shared" si="68"/>
        <v>6.4775167999999992</v>
      </c>
      <c r="AU24" s="30">
        <f t="shared" si="68"/>
        <v>6.6815206250000001</v>
      </c>
      <c r="AV24" s="30">
        <f t="shared" si="68"/>
        <v>6.8886873</v>
      </c>
      <c r="AW24" s="30">
        <f t="shared" si="68"/>
        <v>7.0990168250000005</v>
      </c>
      <c r="AX24" s="30">
        <f t="shared" si="68"/>
        <v>7.3125092000000009</v>
      </c>
      <c r="AY24" s="30">
        <f t="shared" si="68"/>
        <v>7.5291644249999994</v>
      </c>
      <c r="AZ24" s="32">
        <f t="shared" si="68"/>
        <v>7.7489825000000003</v>
      </c>
    </row>
    <row r="25" spans="1:52" x14ac:dyDescent="0.25">
      <c r="A25" s="31">
        <v>0.35</v>
      </c>
      <c r="B25" s="30">
        <f>0.5*(0.00035*((B1*0.305)^2))</f>
        <v>0.65117499999999995</v>
      </c>
      <c r="C25" s="30">
        <f t="shared" ref="C25:X25" si="69">0.5*(0.00035*((C1*0.305)^2))</f>
        <v>0.7179204374999999</v>
      </c>
      <c r="D25" s="30">
        <f t="shared" si="69"/>
        <v>0.78792174999999975</v>
      </c>
      <c r="E25" s="30">
        <f t="shared" si="69"/>
        <v>0.86117893749999985</v>
      </c>
      <c r="F25" s="30">
        <f t="shared" si="69"/>
        <v>0.93769200000000008</v>
      </c>
      <c r="G25" s="30">
        <f t="shared" si="69"/>
        <v>1.0174609374999999</v>
      </c>
      <c r="H25" s="30">
        <f t="shared" si="69"/>
        <v>1.10048575</v>
      </c>
      <c r="I25" s="30">
        <f t="shared" si="69"/>
        <v>1.1867664374999998</v>
      </c>
      <c r="J25" s="30">
        <f t="shared" si="69"/>
        <v>1.2763029999999997</v>
      </c>
      <c r="K25" s="30">
        <f t="shared" si="69"/>
        <v>1.3690954375</v>
      </c>
      <c r="L25" s="30">
        <f t="shared" si="69"/>
        <v>1.46514375</v>
      </c>
      <c r="M25" s="30">
        <f t="shared" si="69"/>
        <v>1.5644479374999998</v>
      </c>
      <c r="N25" s="30">
        <f t="shared" si="69"/>
        <v>1.6670079999999996</v>
      </c>
      <c r="O25" s="30">
        <f t="shared" si="69"/>
        <v>1.7728239374999997</v>
      </c>
      <c r="P25" s="30">
        <f t="shared" si="69"/>
        <v>1.88189575</v>
      </c>
      <c r="Q25" s="30">
        <f t="shared" si="69"/>
        <v>1.9942234375000001</v>
      </c>
      <c r="R25" s="30">
        <f t="shared" si="69"/>
        <v>2.109807</v>
      </c>
      <c r="S25" s="30">
        <f t="shared" si="69"/>
        <v>2.2286464374999997</v>
      </c>
      <c r="T25" s="30">
        <f t="shared" si="69"/>
        <v>2.3507417499999996</v>
      </c>
      <c r="U25" s="30">
        <f t="shared" si="69"/>
        <v>2.4760929375000003</v>
      </c>
      <c r="V25" s="30">
        <f t="shared" si="69"/>
        <v>2.6046999999999998</v>
      </c>
      <c r="W25" s="30">
        <f t="shared" si="69"/>
        <v>2.7365629374999996</v>
      </c>
      <c r="X25" s="30">
        <f t="shared" si="69"/>
        <v>2.8716817499999996</v>
      </c>
      <c r="Y25" s="30">
        <f t="shared" ref="Y25:AP25" si="70">0.5*(0.00035*((Y1*0.305)^2))</f>
        <v>3.0100564375000003</v>
      </c>
      <c r="Z25" s="30">
        <f t="shared" si="70"/>
        <v>3.151686999999999</v>
      </c>
      <c r="AA25" s="30">
        <f t="shared" si="70"/>
        <v>3.2965734374999998</v>
      </c>
      <c r="AB25" s="30">
        <f t="shared" si="70"/>
        <v>3.4447157499999994</v>
      </c>
      <c r="AC25" s="30">
        <f t="shared" si="70"/>
        <v>3.5961139374999997</v>
      </c>
      <c r="AD25" s="30">
        <f t="shared" si="70"/>
        <v>3.7507680000000003</v>
      </c>
      <c r="AE25" s="30">
        <f t="shared" si="70"/>
        <v>3.9086779374999998</v>
      </c>
      <c r="AF25" s="30">
        <f t="shared" si="70"/>
        <v>4.0698437499999995</v>
      </c>
      <c r="AG25" s="30">
        <f t="shared" si="70"/>
        <v>4.2342654374999986</v>
      </c>
      <c r="AH25" s="30">
        <f t="shared" si="70"/>
        <v>4.4019430000000002</v>
      </c>
      <c r="AI25" s="30">
        <f t="shared" si="70"/>
        <v>4.5728764375000006</v>
      </c>
      <c r="AJ25" s="30">
        <f t="shared" si="70"/>
        <v>4.7470657499999991</v>
      </c>
      <c r="AK25" s="30">
        <f t="shared" si="70"/>
        <v>4.9245109375</v>
      </c>
      <c r="AL25" s="30">
        <f t="shared" si="70"/>
        <v>5.105211999999999</v>
      </c>
      <c r="AM25" s="30">
        <f t="shared" si="70"/>
        <v>5.2891689374999995</v>
      </c>
      <c r="AN25" s="30">
        <f t="shared" si="70"/>
        <v>5.4763817499999998</v>
      </c>
      <c r="AO25" s="30">
        <f t="shared" si="70"/>
        <v>5.6668504374999991</v>
      </c>
      <c r="AP25" s="30">
        <f t="shared" si="70"/>
        <v>5.8605749999999999</v>
      </c>
      <c r="AQ25" s="30">
        <f t="shared" ref="AQ25:AZ25" si="71">0.5*(0.00035*((AQ1*0.305)^2))</f>
        <v>6.0575554374999987</v>
      </c>
      <c r="AR25" s="30">
        <f t="shared" si="71"/>
        <v>6.2577917499999991</v>
      </c>
      <c r="AS25" s="30">
        <f t="shared" si="71"/>
        <v>6.4612839375000011</v>
      </c>
      <c r="AT25" s="30">
        <f t="shared" si="71"/>
        <v>6.6680319999999984</v>
      </c>
      <c r="AU25" s="30">
        <f t="shared" si="71"/>
        <v>6.8780359375</v>
      </c>
      <c r="AV25" s="30">
        <f t="shared" si="71"/>
        <v>7.0912957499999987</v>
      </c>
      <c r="AW25" s="30">
        <f t="shared" si="71"/>
        <v>7.3078114374999998</v>
      </c>
      <c r="AX25" s="30">
        <f t="shared" si="71"/>
        <v>7.5275829999999999</v>
      </c>
      <c r="AY25" s="30">
        <f t="shared" si="71"/>
        <v>7.7506104374999989</v>
      </c>
      <c r="AZ25" s="32">
        <f t="shared" si="71"/>
        <v>7.9768937500000003</v>
      </c>
    </row>
    <row r="26" spans="1:52" x14ac:dyDescent="0.25">
      <c r="A26" s="31">
        <v>0.36</v>
      </c>
      <c r="B26" s="30">
        <f>0.5*(0.00036*((B1*0.305)^2))</f>
        <v>0.66978000000000004</v>
      </c>
      <c r="C26" s="30">
        <f t="shared" ref="C26:X26" si="72">0.5*(0.00036*((C1*0.305)^2))</f>
        <v>0.73843244999999991</v>
      </c>
      <c r="D26" s="30">
        <f t="shared" si="72"/>
        <v>0.81043379999999987</v>
      </c>
      <c r="E26" s="30">
        <f t="shared" si="72"/>
        <v>0.88578404999999993</v>
      </c>
      <c r="F26" s="30">
        <f t="shared" si="72"/>
        <v>0.96448320000000021</v>
      </c>
      <c r="G26" s="30">
        <f t="shared" si="72"/>
        <v>1.0465312500000001</v>
      </c>
      <c r="H26" s="30">
        <f t="shared" si="72"/>
        <v>1.1319281999999999</v>
      </c>
      <c r="I26" s="30">
        <f t="shared" si="72"/>
        <v>1.22067405</v>
      </c>
      <c r="J26" s="30">
        <f t="shared" si="72"/>
        <v>1.3127688</v>
      </c>
      <c r="K26" s="30">
        <f t="shared" si="72"/>
        <v>1.4082124500000002</v>
      </c>
      <c r="L26" s="30">
        <f t="shared" si="72"/>
        <v>1.5070050000000001</v>
      </c>
      <c r="M26" s="30">
        <f t="shared" si="72"/>
        <v>1.6091464499999999</v>
      </c>
      <c r="N26" s="30">
        <f t="shared" si="72"/>
        <v>1.7146367999999998</v>
      </c>
      <c r="O26" s="30">
        <f t="shared" si="72"/>
        <v>1.8234760499999998</v>
      </c>
      <c r="P26" s="30">
        <f t="shared" si="72"/>
        <v>1.9356642000000002</v>
      </c>
      <c r="Q26" s="30">
        <f t="shared" si="72"/>
        <v>2.0512012500000001</v>
      </c>
      <c r="R26" s="30">
        <f t="shared" si="72"/>
        <v>2.1700871999999998</v>
      </c>
      <c r="S26" s="30">
        <f t="shared" si="72"/>
        <v>2.2923220500000001</v>
      </c>
      <c r="T26" s="30">
        <f t="shared" si="72"/>
        <v>2.4179057999999998</v>
      </c>
      <c r="U26" s="30">
        <f t="shared" si="72"/>
        <v>2.5468384500000005</v>
      </c>
      <c r="V26" s="30">
        <f t="shared" si="72"/>
        <v>2.6791200000000002</v>
      </c>
      <c r="W26" s="30">
        <f t="shared" si="72"/>
        <v>2.81475045</v>
      </c>
      <c r="X26" s="30">
        <f t="shared" si="72"/>
        <v>2.9537297999999996</v>
      </c>
      <c r="Y26" s="30">
        <f t="shared" ref="Y26:AP26" si="73">0.5*(0.00036*((Y1*0.305)^2))</f>
        <v>3.0960580500000008</v>
      </c>
      <c r="Z26" s="30">
        <f t="shared" si="73"/>
        <v>3.2417351999999995</v>
      </c>
      <c r="AA26" s="30">
        <f t="shared" si="73"/>
        <v>3.3907612500000002</v>
      </c>
      <c r="AB26" s="30">
        <f t="shared" si="73"/>
        <v>3.5431361999999997</v>
      </c>
      <c r="AC26" s="30">
        <f t="shared" si="73"/>
        <v>3.6988600500000004</v>
      </c>
      <c r="AD26" s="30">
        <f t="shared" si="73"/>
        <v>3.8579328000000008</v>
      </c>
      <c r="AE26" s="30">
        <f t="shared" si="73"/>
        <v>4.0203544500000001</v>
      </c>
      <c r="AF26" s="30">
        <f t="shared" si="73"/>
        <v>4.1861250000000005</v>
      </c>
      <c r="AG26" s="30">
        <f t="shared" si="73"/>
        <v>4.3552444499999989</v>
      </c>
      <c r="AH26" s="30">
        <f t="shared" si="73"/>
        <v>4.5277127999999998</v>
      </c>
      <c r="AI26" s="30">
        <f t="shared" si="73"/>
        <v>4.7035300500000012</v>
      </c>
      <c r="AJ26" s="30">
        <f t="shared" si="73"/>
        <v>4.8826961999999998</v>
      </c>
      <c r="AK26" s="30">
        <f t="shared" si="73"/>
        <v>5.0652112499999999</v>
      </c>
      <c r="AL26" s="30">
        <f t="shared" si="73"/>
        <v>5.2510751999999998</v>
      </c>
      <c r="AM26" s="30">
        <f t="shared" si="73"/>
        <v>5.4402880500000004</v>
      </c>
      <c r="AN26" s="30">
        <f t="shared" si="73"/>
        <v>5.6328498000000007</v>
      </c>
      <c r="AO26" s="30">
        <f t="shared" si="73"/>
        <v>5.8287604499999999</v>
      </c>
      <c r="AP26" s="30">
        <f t="shared" si="73"/>
        <v>6.0280200000000006</v>
      </c>
      <c r="AQ26" s="30">
        <f t="shared" ref="AQ26:AZ26" si="74">0.5*(0.00036*((AQ1*0.305)^2))</f>
        <v>6.2306284499999993</v>
      </c>
      <c r="AR26" s="30">
        <f t="shared" si="74"/>
        <v>6.4365857999999996</v>
      </c>
      <c r="AS26" s="30">
        <f t="shared" si="74"/>
        <v>6.6458920500000014</v>
      </c>
      <c r="AT26" s="30">
        <f t="shared" si="74"/>
        <v>6.8585471999999994</v>
      </c>
      <c r="AU26" s="30">
        <f t="shared" si="74"/>
        <v>7.0745512500000007</v>
      </c>
      <c r="AV26" s="30">
        <f t="shared" si="74"/>
        <v>7.2939041999999992</v>
      </c>
      <c r="AW26" s="30">
        <f t="shared" si="74"/>
        <v>7.5166060500000009</v>
      </c>
      <c r="AX26" s="30">
        <f t="shared" si="74"/>
        <v>7.7426568000000007</v>
      </c>
      <c r="AY26" s="30">
        <f t="shared" si="74"/>
        <v>7.9720564499999993</v>
      </c>
      <c r="AZ26" s="32">
        <f t="shared" si="74"/>
        <v>8.2048050000000003</v>
      </c>
    </row>
    <row r="27" spans="1:52" x14ac:dyDescent="0.25">
      <c r="A27" s="31">
        <v>0.37</v>
      </c>
      <c r="B27" s="30">
        <f>0.5*(0.00037*((B1*0.305)^2))</f>
        <v>0.68838500000000002</v>
      </c>
      <c r="C27" s="30">
        <f t="shared" ref="C27:X27" si="75">0.5*(0.00037*((C1*0.305)^2))</f>
        <v>0.75894446249999981</v>
      </c>
      <c r="D27" s="30">
        <f t="shared" si="75"/>
        <v>0.83294584999999977</v>
      </c>
      <c r="E27" s="30">
        <f t="shared" si="75"/>
        <v>0.91038916249999979</v>
      </c>
      <c r="F27" s="30">
        <f t="shared" si="75"/>
        <v>0.99127440000000011</v>
      </c>
      <c r="G27" s="30">
        <f t="shared" si="75"/>
        <v>1.0756015624999999</v>
      </c>
      <c r="H27" s="30">
        <f t="shared" si="75"/>
        <v>1.1633706499999998</v>
      </c>
      <c r="I27" s="30">
        <f t="shared" si="75"/>
        <v>1.2545816624999999</v>
      </c>
      <c r="J27" s="30">
        <f t="shared" si="75"/>
        <v>1.3492345999999997</v>
      </c>
      <c r="K27" s="30">
        <f t="shared" si="75"/>
        <v>1.4473294624999999</v>
      </c>
      <c r="L27" s="30">
        <f t="shared" si="75"/>
        <v>1.5488662499999999</v>
      </c>
      <c r="M27" s="30">
        <f t="shared" si="75"/>
        <v>1.6538449624999998</v>
      </c>
      <c r="N27" s="30">
        <f t="shared" si="75"/>
        <v>1.7622655999999997</v>
      </c>
      <c r="O27" s="30">
        <f t="shared" si="75"/>
        <v>1.8741281624999997</v>
      </c>
      <c r="P27" s="30">
        <f t="shared" si="75"/>
        <v>1.9894326500000001</v>
      </c>
      <c r="Q27" s="30">
        <f t="shared" si="75"/>
        <v>2.1081790625000001</v>
      </c>
      <c r="R27" s="30">
        <f t="shared" si="75"/>
        <v>2.2303674</v>
      </c>
      <c r="S27" s="30">
        <f t="shared" si="75"/>
        <v>2.3559976625000001</v>
      </c>
      <c r="T27" s="30">
        <f t="shared" si="75"/>
        <v>2.4850698499999995</v>
      </c>
      <c r="U27" s="30">
        <f t="shared" si="75"/>
        <v>2.6175839624999999</v>
      </c>
      <c r="V27" s="30">
        <f t="shared" si="75"/>
        <v>2.7535400000000001</v>
      </c>
      <c r="W27" s="30">
        <f t="shared" si="75"/>
        <v>2.8929379624999996</v>
      </c>
      <c r="X27" s="30">
        <f t="shared" si="75"/>
        <v>3.0357778499999992</v>
      </c>
      <c r="Y27" s="30">
        <f t="shared" ref="Y27:AP27" si="76">0.5*(0.00037*((Y1*0.305)^2))</f>
        <v>3.1820596625000004</v>
      </c>
      <c r="Z27" s="30">
        <f t="shared" si="76"/>
        <v>3.3317833999999991</v>
      </c>
      <c r="AA27" s="30">
        <f t="shared" si="76"/>
        <v>3.4849490625000001</v>
      </c>
      <c r="AB27" s="30">
        <f t="shared" si="76"/>
        <v>3.6415566499999992</v>
      </c>
      <c r="AC27" s="30">
        <f t="shared" si="76"/>
        <v>3.8016061624999997</v>
      </c>
      <c r="AD27" s="30">
        <f t="shared" si="76"/>
        <v>3.9650976000000004</v>
      </c>
      <c r="AE27" s="30">
        <f t="shared" si="76"/>
        <v>4.1320309624999991</v>
      </c>
      <c r="AF27" s="30">
        <f t="shared" si="76"/>
        <v>4.3024062499999998</v>
      </c>
      <c r="AG27" s="30">
        <f t="shared" si="76"/>
        <v>4.4762234624999993</v>
      </c>
      <c r="AH27" s="30">
        <f t="shared" si="76"/>
        <v>4.6534825999999994</v>
      </c>
      <c r="AI27" s="30">
        <f t="shared" si="76"/>
        <v>4.834183662500001</v>
      </c>
      <c r="AJ27" s="30">
        <f t="shared" si="76"/>
        <v>5.0183266499999997</v>
      </c>
      <c r="AK27" s="30">
        <f t="shared" si="76"/>
        <v>5.2059115624999999</v>
      </c>
      <c r="AL27" s="30">
        <f t="shared" si="76"/>
        <v>5.3969383999999989</v>
      </c>
      <c r="AM27" s="30">
        <f t="shared" si="76"/>
        <v>5.5914071624999995</v>
      </c>
      <c r="AN27" s="30">
        <f t="shared" si="76"/>
        <v>5.7893178499999998</v>
      </c>
      <c r="AO27" s="30">
        <f t="shared" si="76"/>
        <v>5.9906704624999989</v>
      </c>
      <c r="AP27" s="30">
        <f t="shared" si="76"/>
        <v>6.1954649999999996</v>
      </c>
      <c r="AQ27" s="30">
        <f t="shared" ref="AQ27:AZ27" si="77">0.5*(0.00037*((AQ1*0.305)^2))</f>
        <v>6.4037014624999991</v>
      </c>
      <c r="AR27" s="30">
        <f t="shared" si="77"/>
        <v>6.6153798499999992</v>
      </c>
      <c r="AS27" s="30">
        <f t="shared" si="77"/>
        <v>6.8305001625000008</v>
      </c>
      <c r="AT27" s="30">
        <f t="shared" si="77"/>
        <v>7.0490623999999986</v>
      </c>
      <c r="AU27" s="30">
        <f t="shared" si="77"/>
        <v>7.2710665624999997</v>
      </c>
      <c r="AV27" s="30">
        <f t="shared" si="77"/>
        <v>7.4965126499999988</v>
      </c>
      <c r="AW27" s="30">
        <f t="shared" si="77"/>
        <v>7.7254006625000002</v>
      </c>
      <c r="AX27" s="30">
        <f t="shared" si="77"/>
        <v>7.9577306000000005</v>
      </c>
      <c r="AY27" s="30">
        <f t="shared" si="77"/>
        <v>8.1935024624999979</v>
      </c>
      <c r="AZ27" s="32">
        <f t="shared" si="77"/>
        <v>8.4327162500000004</v>
      </c>
    </row>
    <row r="28" spans="1:52" x14ac:dyDescent="0.25">
      <c r="A28" s="31">
        <v>0.38</v>
      </c>
      <c r="B28" s="30">
        <f>0.5*(0.00038*((B1*0.305)^2))</f>
        <v>0.70699000000000001</v>
      </c>
      <c r="C28" s="30">
        <f t="shared" ref="C28:X28" si="78">0.5*(0.00038*((C1*0.305)^2))</f>
        <v>0.77945647499999993</v>
      </c>
      <c r="D28" s="30">
        <f t="shared" si="78"/>
        <v>0.85545789999999988</v>
      </c>
      <c r="E28" s="30">
        <f t="shared" si="78"/>
        <v>0.93499427499999987</v>
      </c>
      <c r="F28" s="30">
        <f t="shared" si="78"/>
        <v>1.0180656000000001</v>
      </c>
      <c r="G28" s="30">
        <f t="shared" si="78"/>
        <v>1.104671875</v>
      </c>
      <c r="H28" s="30">
        <f t="shared" si="78"/>
        <v>1.1948131</v>
      </c>
      <c r="I28" s="30">
        <f t="shared" si="78"/>
        <v>1.2884892749999999</v>
      </c>
      <c r="J28" s="30">
        <f t="shared" si="78"/>
        <v>1.3857003999999999</v>
      </c>
      <c r="K28" s="30">
        <f t="shared" si="78"/>
        <v>1.4864464750000002</v>
      </c>
      <c r="L28" s="30">
        <f t="shared" si="78"/>
        <v>1.5907275000000001</v>
      </c>
      <c r="M28" s="30">
        <f t="shared" si="78"/>
        <v>1.6985434749999999</v>
      </c>
      <c r="N28" s="30">
        <f t="shared" si="78"/>
        <v>1.8098943999999999</v>
      </c>
      <c r="O28" s="30">
        <f t="shared" si="78"/>
        <v>1.9247802749999998</v>
      </c>
      <c r="P28" s="30">
        <f t="shared" si="78"/>
        <v>2.0432011000000001</v>
      </c>
      <c r="Q28" s="30">
        <f t="shared" si="78"/>
        <v>2.1651568750000001</v>
      </c>
      <c r="R28" s="30">
        <f t="shared" si="78"/>
        <v>2.2906475999999998</v>
      </c>
      <c r="S28" s="30">
        <f t="shared" si="78"/>
        <v>2.4196732750000001</v>
      </c>
      <c r="T28" s="30">
        <f t="shared" si="78"/>
        <v>2.5522338999999996</v>
      </c>
      <c r="U28" s="30">
        <f t="shared" si="78"/>
        <v>2.6883294750000002</v>
      </c>
      <c r="V28" s="30">
        <f t="shared" si="78"/>
        <v>2.82796</v>
      </c>
      <c r="W28" s="30">
        <f t="shared" si="78"/>
        <v>2.971125475</v>
      </c>
      <c r="X28" s="30">
        <f t="shared" si="78"/>
        <v>3.1178258999999997</v>
      </c>
      <c r="Y28" s="30">
        <f t="shared" ref="Y28:AP28" si="79">0.5*(0.00038*((Y1*0.305)^2))</f>
        <v>3.2680612750000004</v>
      </c>
      <c r="Z28" s="30">
        <f t="shared" si="79"/>
        <v>3.4218315999999995</v>
      </c>
      <c r="AA28" s="30">
        <f t="shared" si="79"/>
        <v>3.5791368750000001</v>
      </c>
      <c r="AB28" s="30">
        <f t="shared" si="79"/>
        <v>3.7399770999999995</v>
      </c>
      <c r="AC28" s="30">
        <f t="shared" si="79"/>
        <v>3.9043522750000004</v>
      </c>
      <c r="AD28" s="30">
        <f t="shared" si="79"/>
        <v>4.0722624000000005</v>
      </c>
      <c r="AE28" s="30">
        <f t="shared" si="79"/>
        <v>4.2437074749999999</v>
      </c>
      <c r="AF28" s="30">
        <f t="shared" si="79"/>
        <v>4.4186874999999999</v>
      </c>
      <c r="AG28" s="30">
        <f t="shared" si="79"/>
        <v>4.5972024749999996</v>
      </c>
      <c r="AH28" s="30">
        <f t="shared" si="79"/>
        <v>4.7792523999999998</v>
      </c>
      <c r="AI28" s="30">
        <f t="shared" si="79"/>
        <v>4.9648372750000007</v>
      </c>
      <c r="AJ28" s="30">
        <f t="shared" si="79"/>
        <v>5.1539570999999995</v>
      </c>
      <c r="AK28" s="30">
        <f t="shared" si="79"/>
        <v>5.3466118750000007</v>
      </c>
      <c r="AL28" s="30">
        <f t="shared" si="79"/>
        <v>5.5428015999999998</v>
      </c>
      <c r="AM28" s="30">
        <f t="shared" si="79"/>
        <v>5.7425262750000003</v>
      </c>
      <c r="AN28" s="30">
        <f t="shared" si="79"/>
        <v>5.9457859000000006</v>
      </c>
      <c r="AO28" s="30">
        <f t="shared" si="79"/>
        <v>6.1525804749999997</v>
      </c>
      <c r="AP28" s="30">
        <f t="shared" si="79"/>
        <v>6.3629100000000003</v>
      </c>
      <c r="AQ28" s="30">
        <f t="shared" ref="AQ28:AZ28" si="80">0.5*(0.00038*((AQ1*0.305)^2))</f>
        <v>6.5767744749999988</v>
      </c>
      <c r="AR28" s="30">
        <f t="shared" si="80"/>
        <v>6.7941738999999997</v>
      </c>
      <c r="AS28" s="30">
        <f t="shared" si="80"/>
        <v>7.0151082750000011</v>
      </c>
      <c r="AT28" s="30">
        <f t="shared" si="80"/>
        <v>7.2395775999999996</v>
      </c>
      <c r="AU28" s="30">
        <f t="shared" si="80"/>
        <v>7.4675818750000005</v>
      </c>
      <c r="AV28" s="30">
        <f t="shared" si="80"/>
        <v>7.6991210999999993</v>
      </c>
      <c r="AW28" s="30">
        <f t="shared" si="80"/>
        <v>7.9341952750000004</v>
      </c>
      <c r="AX28" s="30">
        <f t="shared" si="80"/>
        <v>8.1728044000000004</v>
      </c>
      <c r="AY28" s="30">
        <f t="shared" si="80"/>
        <v>8.4149484749999992</v>
      </c>
      <c r="AZ28" s="32">
        <f t="shared" si="80"/>
        <v>8.6606275000000004</v>
      </c>
    </row>
    <row r="29" spans="1:52" x14ac:dyDescent="0.25">
      <c r="A29" s="31">
        <v>0.39</v>
      </c>
      <c r="B29" s="30">
        <f>0.5*(0.00039*((B1*0.305)^2))</f>
        <v>0.72559499999999999</v>
      </c>
      <c r="C29" s="30">
        <f t="shared" ref="C29:X29" si="81">0.5*(0.00039*((C1*0.305)^2))</f>
        <v>0.79996848749999983</v>
      </c>
      <c r="D29" s="30">
        <f t="shared" si="81"/>
        <v>0.87796994999999978</v>
      </c>
      <c r="E29" s="30">
        <f t="shared" si="81"/>
        <v>0.95959938749999985</v>
      </c>
      <c r="F29" s="30">
        <f t="shared" si="81"/>
        <v>1.0448568</v>
      </c>
      <c r="G29" s="30">
        <f t="shared" si="81"/>
        <v>1.1337421875</v>
      </c>
      <c r="H29" s="30">
        <f t="shared" si="81"/>
        <v>1.2262555499999999</v>
      </c>
      <c r="I29" s="30">
        <f t="shared" si="81"/>
        <v>1.3223968874999998</v>
      </c>
      <c r="J29" s="30">
        <f t="shared" si="81"/>
        <v>1.4221661999999997</v>
      </c>
      <c r="K29" s="30">
        <f t="shared" si="81"/>
        <v>1.5255634874999999</v>
      </c>
      <c r="L29" s="30">
        <f t="shared" si="81"/>
        <v>1.63258875</v>
      </c>
      <c r="M29" s="30">
        <f t="shared" si="81"/>
        <v>1.7432419874999998</v>
      </c>
      <c r="N29" s="30">
        <f t="shared" si="81"/>
        <v>1.8575231999999997</v>
      </c>
      <c r="O29" s="30">
        <f t="shared" si="81"/>
        <v>1.9754323874999997</v>
      </c>
      <c r="P29" s="30">
        <f t="shared" si="81"/>
        <v>2.0969695499999998</v>
      </c>
      <c r="Q29" s="30">
        <f t="shared" si="81"/>
        <v>2.2221346875000001</v>
      </c>
      <c r="R29" s="30">
        <f t="shared" si="81"/>
        <v>2.3509277999999996</v>
      </c>
      <c r="S29" s="30">
        <f t="shared" si="81"/>
        <v>2.4833488875</v>
      </c>
      <c r="T29" s="30">
        <f t="shared" si="81"/>
        <v>2.6193979499999993</v>
      </c>
      <c r="U29" s="30">
        <f t="shared" si="81"/>
        <v>2.7590749875</v>
      </c>
      <c r="V29" s="30">
        <f t="shared" si="81"/>
        <v>2.90238</v>
      </c>
      <c r="W29" s="30">
        <f t="shared" si="81"/>
        <v>3.0493129874999996</v>
      </c>
      <c r="X29" s="30">
        <f t="shared" si="81"/>
        <v>3.1998739499999993</v>
      </c>
      <c r="Y29" s="30">
        <f t="shared" ref="Y29:AP29" si="82">0.5*(0.00039*((Y1*0.305)^2))</f>
        <v>3.3540628875000005</v>
      </c>
      <c r="Z29" s="30">
        <f t="shared" si="82"/>
        <v>3.5118797999999991</v>
      </c>
      <c r="AA29" s="30">
        <f t="shared" si="82"/>
        <v>3.6733246875000001</v>
      </c>
      <c r="AB29" s="30">
        <f t="shared" si="82"/>
        <v>3.8383975499999994</v>
      </c>
      <c r="AC29" s="30">
        <f t="shared" si="82"/>
        <v>4.0070983875000001</v>
      </c>
      <c r="AD29" s="30">
        <f t="shared" si="82"/>
        <v>4.1794272000000001</v>
      </c>
      <c r="AE29" s="30">
        <f t="shared" si="82"/>
        <v>4.3553839874999998</v>
      </c>
      <c r="AF29" s="30">
        <f t="shared" si="82"/>
        <v>4.53496875</v>
      </c>
      <c r="AG29" s="30">
        <f t="shared" si="82"/>
        <v>4.718181487499999</v>
      </c>
      <c r="AH29" s="30">
        <f t="shared" si="82"/>
        <v>4.9050221999999994</v>
      </c>
      <c r="AI29" s="30">
        <f t="shared" si="82"/>
        <v>5.0954908875000005</v>
      </c>
      <c r="AJ29" s="30">
        <f t="shared" si="82"/>
        <v>5.2895875499999994</v>
      </c>
      <c r="AK29" s="30">
        <f t="shared" si="82"/>
        <v>5.4873121874999997</v>
      </c>
      <c r="AL29" s="30">
        <f t="shared" si="82"/>
        <v>5.6886647999999989</v>
      </c>
      <c r="AM29" s="30">
        <f t="shared" si="82"/>
        <v>5.8936453874999994</v>
      </c>
      <c r="AN29" s="30">
        <f t="shared" si="82"/>
        <v>6.1022539499999997</v>
      </c>
      <c r="AO29" s="30">
        <f t="shared" si="82"/>
        <v>6.3144904874999987</v>
      </c>
      <c r="AP29" s="30">
        <f t="shared" si="82"/>
        <v>6.5303550000000001</v>
      </c>
      <c r="AQ29" s="30">
        <f t="shared" ref="AQ29:AZ29" si="83">0.5*(0.00039*((AQ1*0.305)^2))</f>
        <v>6.7498474874999985</v>
      </c>
      <c r="AR29" s="30">
        <f t="shared" si="83"/>
        <v>6.9729679499999992</v>
      </c>
      <c r="AS29" s="30">
        <f t="shared" si="83"/>
        <v>7.1997163875000005</v>
      </c>
      <c r="AT29" s="30">
        <f t="shared" si="83"/>
        <v>7.4300927999999988</v>
      </c>
      <c r="AU29" s="30">
        <f t="shared" si="83"/>
        <v>7.6640971874999995</v>
      </c>
      <c r="AV29" s="30">
        <f t="shared" si="83"/>
        <v>7.9017295499999989</v>
      </c>
      <c r="AW29" s="30">
        <f t="shared" si="83"/>
        <v>8.1429898875000006</v>
      </c>
      <c r="AX29" s="30">
        <f t="shared" si="83"/>
        <v>8.3878781999999994</v>
      </c>
      <c r="AY29" s="30">
        <f t="shared" si="83"/>
        <v>8.6363944874999987</v>
      </c>
      <c r="AZ29" s="32">
        <f t="shared" si="83"/>
        <v>8.8885387500000004</v>
      </c>
    </row>
    <row r="30" spans="1:52" x14ac:dyDescent="0.25">
      <c r="A30" s="31">
        <v>0.4</v>
      </c>
      <c r="B30" s="30">
        <f>0.5*(0.0004*((B1*0.305)^2))</f>
        <v>0.74420000000000008</v>
      </c>
      <c r="C30" s="30">
        <f t="shared" ref="C30:X30" si="84">0.5*(0.0004*((C1*0.305)^2))</f>
        <v>0.82048049999999983</v>
      </c>
      <c r="D30" s="30">
        <f t="shared" si="84"/>
        <v>0.90048199999999978</v>
      </c>
      <c r="E30" s="30">
        <f t="shared" si="84"/>
        <v>0.98420449999999993</v>
      </c>
      <c r="F30" s="30">
        <f t="shared" si="84"/>
        <v>1.0716480000000002</v>
      </c>
      <c r="G30" s="30">
        <f t="shared" si="84"/>
        <v>1.1628125</v>
      </c>
      <c r="H30" s="30">
        <f t="shared" si="84"/>
        <v>1.257698</v>
      </c>
      <c r="I30" s="30">
        <f t="shared" si="84"/>
        <v>1.3563044999999998</v>
      </c>
      <c r="J30" s="30">
        <f t="shared" si="84"/>
        <v>1.4586319999999999</v>
      </c>
      <c r="K30" s="30">
        <f t="shared" si="84"/>
        <v>1.5646805000000001</v>
      </c>
      <c r="L30" s="30">
        <f t="shared" si="84"/>
        <v>1.67445</v>
      </c>
      <c r="M30" s="30">
        <f t="shared" si="84"/>
        <v>1.7879404999999999</v>
      </c>
      <c r="N30" s="30">
        <f t="shared" si="84"/>
        <v>1.9051519999999997</v>
      </c>
      <c r="O30" s="30">
        <f t="shared" si="84"/>
        <v>2.0260845000000001</v>
      </c>
      <c r="P30" s="30">
        <f t="shared" si="84"/>
        <v>2.150738</v>
      </c>
      <c r="Q30" s="30">
        <f t="shared" si="84"/>
        <v>2.2791125000000001</v>
      </c>
      <c r="R30" s="30">
        <f t="shared" si="84"/>
        <v>2.4112079999999998</v>
      </c>
      <c r="S30" s="30">
        <f t="shared" si="84"/>
        <v>2.5470245</v>
      </c>
      <c r="T30" s="30">
        <f t="shared" si="84"/>
        <v>2.6865619999999995</v>
      </c>
      <c r="U30" s="30">
        <f t="shared" si="84"/>
        <v>2.8298205000000003</v>
      </c>
      <c r="V30" s="30">
        <f t="shared" si="84"/>
        <v>2.9768000000000003</v>
      </c>
      <c r="W30" s="30">
        <f t="shared" si="84"/>
        <v>3.1275005</v>
      </c>
      <c r="X30" s="30">
        <f t="shared" si="84"/>
        <v>3.2819219999999993</v>
      </c>
      <c r="Y30" s="30">
        <f t="shared" ref="Y30:AP30" si="85">0.5*(0.0004*((Y1*0.305)^2))</f>
        <v>3.4400645000000005</v>
      </c>
      <c r="Z30" s="30">
        <f t="shared" si="85"/>
        <v>3.6019279999999991</v>
      </c>
      <c r="AA30" s="30">
        <f t="shared" si="85"/>
        <v>3.7675125</v>
      </c>
      <c r="AB30" s="30">
        <f t="shared" si="85"/>
        <v>3.9368179999999997</v>
      </c>
      <c r="AC30" s="30">
        <f t="shared" si="85"/>
        <v>4.1098445000000003</v>
      </c>
      <c r="AD30" s="30">
        <f t="shared" si="85"/>
        <v>4.2865920000000006</v>
      </c>
      <c r="AE30" s="30">
        <f t="shared" si="85"/>
        <v>4.4670604999999997</v>
      </c>
      <c r="AF30" s="30">
        <f t="shared" si="85"/>
        <v>4.6512500000000001</v>
      </c>
      <c r="AG30" s="30">
        <f t="shared" si="85"/>
        <v>4.8391604999999993</v>
      </c>
      <c r="AH30" s="30">
        <f t="shared" si="85"/>
        <v>5.0307919999999999</v>
      </c>
      <c r="AI30" s="30">
        <f t="shared" si="85"/>
        <v>5.2261445000000011</v>
      </c>
      <c r="AJ30" s="30">
        <f t="shared" si="85"/>
        <v>5.4252179999999992</v>
      </c>
      <c r="AK30" s="30">
        <f t="shared" si="85"/>
        <v>5.6280125000000005</v>
      </c>
      <c r="AL30" s="30">
        <f t="shared" si="85"/>
        <v>5.8345279999999997</v>
      </c>
      <c r="AM30" s="30">
        <f t="shared" si="85"/>
        <v>6.0447645000000003</v>
      </c>
      <c r="AN30" s="30">
        <f t="shared" si="85"/>
        <v>6.2587220000000006</v>
      </c>
      <c r="AO30" s="30">
        <f t="shared" si="85"/>
        <v>6.4764004999999996</v>
      </c>
      <c r="AP30" s="30">
        <f t="shared" si="85"/>
        <v>6.6978</v>
      </c>
      <c r="AQ30" s="30">
        <f t="shared" ref="AQ30:AZ30" si="86">0.5*(0.0004*((AQ1*0.305)^2))</f>
        <v>6.9229204999999991</v>
      </c>
      <c r="AR30" s="30">
        <f t="shared" si="86"/>
        <v>7.1517619999999997</v>
      </c>
      <c r="AS30" s="30">
        <f t="shared" si="86"/>
        <v>7.3843245000000017</v>
      </c>
      <c r="AT30" s="30">
        <f t="shared" si="86"/>
        <v>7.6206079999999989</v>
      </c>
      <c r="AU30" s="30">
        <f t="shared" si="86"/>
        <v>7.8606125000000002</v>
      </c>
      <c r="AV30" s="30">
        <f t="shared" si="86"/>
        <v>8.1043380000000003</v>
      </c>
      <c r="AW30" s="30">
        <f t="shared" si="86"/>
        <v>8.3517845000000008</v>
      </c>
      <c r="AX30" s="30">
        <f t="shared" si="86"/>
        <v>8.6029520000000002</v>
      </c>
      <c r="AY30" s="30">
        <f t="shared" si="86"/>
        <v>8.8578404999999982</v>
      </c>
      <c r="AZ30" s="32">
        <f t="shared" si="86"/>
        <v>9.1164500000000004</v>
      </c>
    </row>
    <row r="31" spans="1:52" x14ac:dyDescent="0.25">
      <c r="A31" s="31">
        <v>0.41</v>
      </c>
      <c r="B31" s="30">
        <f>0.5*(0.00041*((B1*0.305)^2))</f>
        <v>0.76280499999999996</v>
      </c>
      <c r="C31" s="30">
        <f t="shared" ref="C31:X31" si="87">0.5*(0.00041*((C1*0.305)^2))</f>
        <v>0.84099251249999984</v>
      </c>
      <c r="D31" s="30">
        <f t="shared" si="87"/>
        <v>0.92299404999999979</v>
      </c>
      <c r="E31" s="30">
        <f t="shared" si="87"/>
        <v>1.0088096124999999</v>
      </c>
      <c r="F31" s="30">
        <f t="shared" si="87"/>
        <v>1.0984392000000001</v>
      </c>
      <c r="G31" s="30">
        <f t="shared" si="87"/>
        <v>1.1918828125000001</v>
      </c>
      <c r="H31" s="30">
        <f t="shared" si="87"/>
        <v>1.2891404499999999</v>
      </c>
      <c r="I31" s="30">
        <f t="shared" si="87"/>
        <v>1.3902121124999998</v>
      </c>
      <c r="J31" s="30">
        <f t="shared" si="87"/>
        <v>1.4950977999999997</v>
      </c>
      <c r="K31" s="30">
        <f t="shared" si="87"/>
        <v>1.6037975124999999</v>
      </c>
      <c r="L31" s="30">
        <f t="shared" si="87"/>
        <v>1.71631125</v>
      </c>
      <c r="M31" s="30">
        <f t="shared" si="87"/>
        <v>1.8326390124999998</v>
      </c>
      <c r="N31" s="30">
        <f t="shared" si="87"/>
        <v>1.9527807999999995</v>
      </c>
      <c r="O31" s="30">
        <f t="shared" si="87"/>
        <v>2.0767366124999995</v>
      </c>
      <c r="P31" s="30">
        <f t="shared" si="87"/>
        <v>2.2045064500000002</v>
      </c>
      <c r="Q31" s="30">
        <f t="shared" si="87"/>
        <v>2.3360903125000001</v>
      </c>
      <c r="R31" s="30">
        <f t="shared" si="87"/>
        <v>2.4714881999999996</v>
      </c>
      <c r="S31" s="30">
        <f t="shared" si="87"/>
        <v>2.6107001125</v>
      </c>
      <c r="T31" s="30">
        <f t="shared" si="87"/>
        <v>2.7537260499999996</v>
      </c>
      <c r="U31" s="30">
        <f t="shared" si="87"/>
        <v>2.9005660125000001</v>
      </c>
      <c r="V31" s="30">
        <f t="shared" si="87"/>
        <v>3.0512199999999998</v>
      </c>
      <c r="W31" s="30">
        <f t="shared" si="87"/>
        <v>3.2056880124999996</v>
      </c>
      <c r="X31" s="30">
        <f t="shared" si="87"/>
        <v>3.3639700499999994</v>
      </c>
      <c r="Y31" s="30">
        <f t="shared" ref="Y31:AP31" si="88">0.5*(0.00041*((Y1*0.305)^2))</f>
        <v>3.5260661125000001</v>
      </c>
      <c r="Z31" s="30">
        <f t="shared" si="88"/>
        <v>3.6919761999999992</v>
      </c>
      <c r="AA31" s="30">
        <f t="shared" si="88"/>
        <v>3.8617003125</v>
      </c>
      <c r="AB31" s="30">
        <f t="shared" si="88"/>
        <v>4.0352384499999996</v>
      </c>
      <c r="AC31" s="30">
        <f t="shared" si="88"/>
        <v>4.2125906124999997</v>
      </c>
      <c r="AD31" s="30">
        <f t="shared" si="88"/>
        <v>4.3937568000000002</v>
      </c>
      <c r="AE31" s="30">
        <f t="shared" si="88"/>
        <v>4.5787370124999995</v>
      </c>
      <c r="AF31" s="30">
        <f t="shared" si="88"/>
        <v>4.7675312500000002</v>
      </c>
      <c r="AG31" s="30">
        <f t="shared" si="88"/>
        <v>4.9601395124999987</v>
      </c>
      <c r="AH31" s="30">
        <f t="shared" si="88"/>
        <v>5.1565617999999995</v>
      </c>
      <c r="AI31" s="30">
        <f t="shared" si="88"/>
        <v>5.3567981125000008</v>
      </c>
      <c r="AJ31" s="30">
        <f t="shared" si="88"/>
        <v>5.5608484499999991</v>
      </c>
      <c r="AK31" s="30">
        <f t="shared" si="88"/>
        <v>5.7687128124999996</v>
      </c>
      <c r="AL31" s="30">
        <f t="shared" si="88"/>
        <v>5.9803911999999988</v>
      </c>
      <c r="AM31" s="30">
        <f t="shared" si="88"/>
        <v>6.1958836124999994</v>
      </c>
      <c r="AN31" s="30">
        <f t="shared" si="88"/>
        <v>6.4151900499999996</v>
      </c>
      <c r="AO31" s="30">
        <f t="shared" si="88"/>
        <v>6.6383105124999986</v>
      </c>
      <c r="AP31" s="30">
        <f t="shared" si="88"/>
        <v>6.8652449999999998</v>
      </c>
      <c r="AQ31" s="30">
        <f t="shared" ref="AQ31:AZ31" si="89">0.5*(0.00041*((AQ1*0.305)^2))</f>
        <v>7.0959935124999989</v>
      </c>
      <c r="AR31" s="30">
        <f t="shared" si="89"/>
        <v>7.3305560499999993</v>
      </c>
      <c r="AS31" s="30">
        <f t="shared" si="89"/>
        <v>7.5689326125000012</v>
      </c>
      <c r="AT31" s="30">
        <f t="shared" si="89"/>
        <v>7.8111231999999982</v>
      </c>
      <c r="AU31" s="30">
        <f t="shared" si="89"/>
        <v>8.0571278124999992</v>
      </c>
      <c r="AV31" s="30">
        <f t="shared" si="89"/>
        <v>8.3069464499999981</v>
      </c>
      <c r="AW31" s="30">
        <f t="shared" si="89"/>
        <v>8.5605791124999993</v>
      </c>
      <c r="AX31" s="30">
        <f t="shared" si="89"/>
        <v>8.8180258000000009</v>
      </c>
      <c r="AY31" s="30">
        <f t="shared" si="89"/>
        <v>9.0792865124999977</v>
      </c>
      <c r="AZ31" s="32">
        <f t="shared" si="89"/>
        <v>9.3443612500000004</v>
      </c>
    </row>
    <row r="32" spans="1:52" x14ac:dyDescent="0.25">
      <c r="A32" s="31">
        <v>0.42</v>
      </c>
      <c r="B32" s="30">
        <f>0.5*(0.00042*((B1*0.305)^2))</f>
        <v>0.78141000000000005</v>
      </c>
      <c r="C32" s="30">
        <f t="shared" ref="C32:X32" si="90">0.5*(0.00042*((C1*0.305)^2))</f>
        <v>0.86150452499999985</v>
      </c>
      <c r="D32" s="30">
        <f t="shared" si="90"/>
        <v>0.94550609999999979</v>
      </c>
      <c r="E32" s="30">
        <f t="shared" si="90"/>
        <v>1.0334147249999999</v>
      </c>
      <c r="F32" s="30">
        <f t="shared" si="90"/>
        <v>1.1252304000000002</v>
      </c>
      <c r="G32" s="30">
        <f t="shared" si="90"/>
        <v>1.2209531250000001</v>
      </c>
      <c r="H32" s="30">
        <f t="shared" si="90"/>
        <v>1.3205829</v>
      </c>
      <c r="I32" s="30">
        <f t="shared" si="90"/>
        <v>1.4241197249999999</v>
      </c>
      <c r="J32" s="30">
        <f t="shared" si="90"/>
        <v>1.5315635999999999</v>
      </c>
      <c r="K32" s="30">
        <f t="shared" si="90"/>
        <v>1.6429145250000001</v>
      </c>
      <c r="L32" s="30">
        <f t="shared" si="90"/>
        <v>1.7581725000000001</v>
      </c>
      <c r="M32" s="30">
        <f t="shared" si="90"/>
        <v>1.877337525</v>
      </c>
      <c r="N32" s="30">
        <f t="shared" si="90"/>
        <v>2.0004095999999998</v>
      </c>
      <c r="O32" s="30">
        <f t="shared" si="90"/>
        <v>2.1273887249999999</v>
      </c>
      <c r="P32" s="30">
        <f t="shared" si="90"/>
        <v>2.2582749000000004</v>
      </c>
      <c r="Q32" s="30">
        <f t="shared" si="90"/>
        <v>2.3930681250000001</v>
      </c>
      <c r="R32" s="30">
        <f t="shared" si="90"/>
        <v>2.5317683999999998</v>
      </c>
      <c r="S32" s="30">
        <f t="shared" si="90"/>
        <v>2.674375725</v>
      </c>
      <c r="T32" s="30">
        <f t="shared" si="90"/>
        <v>2.8208900999999997</v>
      </c>
      <c r="U32" s="30">
        <f t="shared" si="90"/>
        <v>2.9713115250000004</v>
      </c>
      <c r="V32" s="30">
        <f t="shared" si="90"/>
        <v>3.1256400000000002</v>
      </c>
      <c r="W32" s="30">
        <f t="shared" si="90"/>
        <v>3.283875525</v>
      </c>
      <c r="X32" s="30">
        <f t="shared" si="90"/>
        <v>3.4460180999999994</v>
      </c>
      <c r="Y32" s="30">
        <f t="shared" ref="Y32:AP32" si="91">0.5*(0.00042*((Y1*0.305)^2))</f>
        <v>3.6120677250000006</v>
      </c>
      <c r="Z32" s="30">
        <f t="shared" si="91"/>
        <v>3.7820243999999992</v>
      </c>
      <c r="AA32" s="30">
        <f t="shared" si="91"/>
        <v>3.955888125</v>
      </c>
      <c r="AB32" s="30">
        <f t="shared" si="91"/>
        <v>4.1336588999999995</v>
      </c>
      <c r="AC32" s="30">
        <f t="shared" si="91"/>
        <v>4.3153367249999999</v>
      </c>
      <c r="AD32" s="30">
        <f t="shared" si="91"/>
        <v>4.5009216000000007</v>
      </c>
      <c r="AE32" s="30">
        <f t="shared" si="91"/>
        <v>4.6904135249999994</v>
      </c>
      <c r="AF32" s="30">
        <f t="shared" si="91"/>
        <v>4.8838125000000003</v>
      </c>
      <c r="AG32" s="30">
        <f t="shared" si="91"/>
        <v>5.0811185249999991</v>
      </c>
      <c r="AH32" s="30">
        <f t="shared" si="91"/>
        <v>5.2823316</v>
      </c>
      <c r="AI32" s="30">
        <f t="shared" si="91"/>
        <v>5.4874517250000006</v>
      </c>
      <c r="AJ32" s="30">
        <f t="shared" si="91"/>
        <v>5.6964788999999998</v>
      </c>
      <c r="AK32" s="30">
        <f t="shared" si="91"/>
        <v>5.9094131250000004</v>
      </c>
      <c r="AL32" s="30">
        <f t="shared" si="91"/>
        <v>6.1262543999999997</v>
      </c>
      <c r="AM32" s="30">
        <f t="shared" si="91"/>
        <v>6.3470027250000003</v>
      </c>
      <c r="AN32" s="30">
        <f t="shared" si="91"/>
        <v>6.5716581000000005</v>
      </c>
      <c r="AO32" s="30">
        <f t="shared" si="91"/>
        <v>6.8002205249999994</v>
      </c>
      <c r="AP32" s="30">
        <f t="shared" si="91"/>
        <v>7.0326900000000006</v>
      </c>
      <c r="AQ32" s="30">
        <f t="shared" ref="AQ32:AZ32" si="92">0.5*(0.00042*((AQ1*0.305)^2))</f>
        <v>7.2690665249999986</v>
      </c>
      <c r="AR32" s="30">
        <f t="shared" si="92"/>
        <v>7.5093500999999998</v>
      </c>
      <c r="AS32" s="30">
        <f t="shared" si="92"/>
        <v>7.7535407250000015</v>
      </c>
      <c r="AT32" s="30">
        <f t="shared" si="92"/>
        <v>8.0016383999999992</v>
      </c>
      <c r="AU32" s="30">
        <f t="shared" si="92"/>
        <v>8.253643125</v>
      </c>
      <c r="AV32" s="30">
        <f t="shared" si="92"/>
        <v>8.5095548999999995</v>
      </c>
      <c r="AW32" s="30">
        <f t="shared" si="92"/>
        <v>8.7693737250000012</v>
      </c>
      <c r="AX32" s="30">
        <f t="shared" si="92"/>
        <v>9.0330996000000017</v>
      </c>
      <c r="AY32" s="30">
        <f t="shared" si="92"/>
        <v>9.300732524999999</v>
      </c>
      <c r="AZ32" s="32">
        <f t="shared" si="92"/>
        <v>9.5722725000000004</v>
      </c>
    </row>
    <row r="33" spans="1:52" x14ac:dyDescent="0.25">
      <c r="A33" s="31">
        <v>0.43</v>
      </c>
      <c r="B33" s="30">
        <f>0.5*(0.00043*((B1*0.305)^2))</f>
        <v>0.80001500000000003</v>
      </c>
      <c r="C33" s="30">
        <f t="shared" ref="C33:X33" si="93">0.5*(0.00043*((C1*0.305)^2))</f>
        <v>0.88201653749999986</v>
      </c>
      <c r="D33" s="30">
        <f t="shared" si="93"/>
        <v>0.9680181499999998</v>
      </c>
      <c r="E33" s="30">
        <f t="shared" si="93"/>
        <v>1.0580198374999998</v>
      </c>
      <c r="F33" s="30">
        <f t="shared" si="93"/>
        <v>1.1520216000000001</v>
      </c>
      <c r="G33" s="30">
        <f t="shared" si="93"/>
        <v>1.2500234374999999</v>
      </c>
      <c r="H33" s="30">
        <f t="shared" si="93"/>
        <v>1.3520253499999999</v>
      </c>
      <c r="I33" s="30">
        <f t="shared" si="93"/>
        <v>1.4580273374999997</v>
      </c>
      <c r="J33" s="30">
        <f t="shared" si="93"/>
        <v>1.5680293999999997</v>
      </c>
      <c r="K33" s="30">
        <f t="shared" si="93"/>
        <v>1.6820315374999999</v>
      </c>
      <c r="L33" s="30">
        <f t="shared" si="93"/>
        <v>1.8000337499999999</v>
      </c>
      <c r="M33" s="30">
        <f t="shared" si="93"/>
        <v>1.9220360374999998</v>
      </c>
      <c r="N33" s="30">
        <f t="shared" si="93"/>
        <v>2.0480383999999998</v>
      </c>
      <c r="O33" s="30">
        <f t="shared" si="93"/>
        <v>2.1780408374999998</v>
      </c>
      <c r="P33" s="30">
        <f t="shared" si="93"/>
        <v>2.3120433500000002</v>
      </c>
      <c r="Q33" s="30">
        <f t="shared" si="93"/>
        <v>2.4500459375000001</v>
      </c>
      <c r="R33" s="30">
        <f t="shared" si="93"/>
        <v>2.5920485999999996</v>
      </c>
      <c r="S33" s="30">
        <f t="shared" si="93"/>
        <v>2.7380513375</v>
      </c>
      <c r="T33" s="30">
        <f t="shared" si="93"/>
        <v>2.8880541499999994</v>
      </c>
      <c r="U33" s="30">
        <f t="shared" si="93"/>
        <v>3.0420570375000002</v>
      </c>
      <c r="V33" s="30">
        <f t="shared" si="93"/>
        <v>3.2000600000000001</v>
      </c>
      <c r="W33" s="30">
        <f t="shared" si="93"/>
        <v>3.3620630374999996</v>
      </c>
      <c r="X33" s="30">
        <f t="shared" si="93"/>
        <v>3.5280661499999995</v>
      </c>
      <c r="Y33" s="30">
        <f t="shared" ref="Y33:AP33" si="94">0.5*(0.00043*((Y1*0.305)^2))</f>
        <v>3.6980693375000002</v>
      </c>
      <c r="Z33" s="30">
        <f t="shared" si="94"/>
        <v>3.8720725999999992</v>
      </c>
      <c r="AA33" s="30">
        <f t="shared" si="94"/>
        <v>4.0500759374999999</v>
      </c>
      <c r="AB33" s="30">
        <f t="shared" si="94"/>
        <v>4.2320793499999994</v>
      </c>
      <c r="AC33" s="30">
        <f t="shared" si="94"/>
        <v>4.4180828375000001</v>
      </c>
      <c r="AD33" s="30">
        <f t="shared" si="94"/>
        <v>4.6080864000000004</v>
      </c>
      <c r="AE33" s="30">
        <f t="shared" si="94"/>
        <v>4.8020900374999993</v>
      </c>
      <c r="AF33" s="30">
        <f t="shared" si="94"/>
        <v>5.0000937499999996</v>
      </c>
      <c r="AG33" s="30">
        <f t="shared" si="94"/>
        <v>5.2020975374999985</v>
      </c>
      <c r="AH33" s="30">
        <f t="shared" si="94"/>
        <v>5.4081013999999996</v>
      </c>
      <c r="AI33" s="30">
        <f t="shared" si="94"/>
        <v>5.6181053375000003</v>
      </c>
      <c r="AJ33" s="30">
        <f t="shared" si="94"/>
        <v>5.8321093499999987</v>
      </c>
      <c r="AK33" s="30">
        <f t="shared" si="94"/>
        <v>6.0501134374999994</v>
      </c>
      <c r="AL33" s="30">
        <f t="shared" si="94"/>
        <v>6.2721175999999987</v>
      </c>
      <c r="AM33" s="30">
        <f t="shared" si="94"/>
        <v>6.4981218374999994</v>
      </c>
      <c r="AN33" s="30">
        <f t="shared" si="94"/>
        <v>6.7281261499999996</v>
      </c>
      <c r="AO33" s="30">
        <f t="shared" si="94"/>
        <v>6.9621305374999984</v>
      </c>
      <c r="AP33" s="30">
        <f t="shared" si="94"/>
        <v>7.2001349999999995</v>
      </c>
      <c r="AQ33" s="30">
        <f t="shared" ref="AQ33:AZ33" si="95">0.5*(0.00043*((AQ1*0.305)^2))</f>
        <v>7.4421395374999983</v>
      </c>
      <c r="AR33" s="30">
        <f t="shared" si="95"/>
        <v>7.6881441499999994</v>
      </c>
      <c r="AS33" s="30">
        <f t="shared" si="95"/>
        <v>7.9381488375000009</v>
      </c>
      <c r="AT33" s="30">
        <f t="shared" si="95"/>
        <v>8.1921535999999993</v>
      </c>
      <c r="AU33" s="30">
        <f t="shared" si="95"/>
        <v>8.450158437499999</v>
      </c>
      <c r="AV33" s="30">
        <f t="shared" si="95"/>
        <v>8.7121633499999991</v>
      </c>
      <c r="AW33" s="30">
        <f t="shared" si="95"/>
        <v>8.9781683374999997</v>
      </c>
      <c r="AX33" s="30">
        <f t="shared" si="95"/>
        <v>9.2481734000000007</v>
      </c>
      <c r="AY33" s="30">
        <f t="shared" si="95"/>
        <v>9.5221785374999985</v>
      </c>
      <c r="AZ33" s="32">
        <f t="shared" si="95"/>
        <v>9.8001837500000004</v>
      </c>
    </row>
    <row r="34" spans="1:52" x14ac:dyDescent="0.25">
      <c r="A34" s="31">
        <v>0.44</v>
      </c>
      <c r="B34" s="30">
        <f>0.5*(0.00044*((B1*0.305)^2))</f>
        <v>0.81862000000000001</v>
      </c>
      <c r="C34" s="30">
        <f t="shared" ref="C34:X34" si="96">0.5*(0.00044*((C1*0.305)^2))</f>
        <v>0.90252854999999987</v>
      </c>
      <c r="D34" s="30">
        <f t="shared" si="96"/>
        <v>0.99053019999999981</v>
      </c>
      <c r="E34" s="30">
        <f t="shared" si="96"/>
        <v>1.0826249499999998</v>
      </c>
      <c r="F34" s="30">
        <f t="shared" si="96"/>
        <v>1.1788128000000002</v>
      </c>
      <c r="G34" s="30">
        <f t="shared" si="96"/>
        <v>1.2790937500000001</v>
      </c>
      <c r="H34" s="30">
        <f t="shared" si="96"/>
        <v>1.3834678</v>
      </c>
      <c r="I34" s="30">
        <f t="shared" si="96"/>
        <v>1.4919349499999999</v>
      </c>
      <c r="J34" s="30">
        <f t="shared" si="96"/>
        <v>1.6044951999999999</v>
      </c>
      <c r="K34" s="30">
        <f t="shared" si="96"/>
        <v>1.7211485500000001</v>
      </c>
      <c r="L34" s="30">
        <f t="shared" si="96"/>
        <v>1.8418950000000001</v>
      </c>
      <c r="M34" s="30">
        <f t="shared" si="96"/>
        <v>1.96673455</v>
      </c>
      <c r="N34" s="30">
        <f t="shared" si="96"/>
        <v>2.0956671999999998</v>
      </c>
      <c r="O34" s="30">
        <f t="shared" si="96"/>
        <v>2.2286929499999997</v>
      </c>
      <c r="P34" s="30">
        <f t="shared" si="96"/>
        <v>2.3658118000000004</v>
      </c>
      <c r="Q34" s="30">
        <f t="shared" si="96"/>
        <v>2.5070237500000001</v>
      </c>
      <c r="R34" s="30">
        <f t="shared" si="96"/>
        <v>2.6523287999999998</v>
      </c>
      <c r="S34" s="30">
        <f t="shared" si="96"/>
        <v>2.8017269499999999</v>
      </c>
      <c r="T34" s="30">
        <f t="shared" si="96"/>
        <v>2.9552181999999996</v>
      </c>
      <c r="U34" s="30">
        <f t="shared" si="96"/>
        <v>3.1128025500000005</v>
      </c>
      <c r="V34" s="30">
        <f t="shared" si="96"/>
        <v>3.2744800000000001</v>
      </c>
      <c r="W34" s="30">
        <f t="shared" si="96"/>
        <v>3.44025055</v>
      </c>
      <c r="X34" s="30">
        <f t="shared" si="96"/>
        <v>3.6101141999999995</v>
      </c>
      <c r="Y34" s="30">
        <f t="shared" ref="Y34:AP34" si="97">0.5*(0.00044*((Y1*0.305)^2))</f>
        <v>3.7840709500000007</v>
      </c>
      <c r="Z34" s="30">
        <f t="shared" si="97"/>
        <v>3.9621207999999992</v>
      </c>
      <c r="AA34" s="30">
        <f t="shared" si="97"/>
        <v>4.1442637500000004</v>
      </c>
      <c r="AB34" s="30">
        <f t="shared" si="97"/>
        <v>4.3304997999999992</v>
      </c>
      <c r="AC34" s="30">
        <f t="shared" si="97"/>
        <v>4.5208289500000003</v>
      </c>
      <c r="AD34" s="30">
        <f t="shared" si="97"/>
        <v>4.7152512000000009</v>
      </c>
      <c r="AE34" s="30">
        <f t="shared" si="97"/>
        <v>4.9137665500000001</v>
      </c>
      <c r="AF34" s="30">
        <f t="shared" si="97"/>
        <v>5.1163750000000006</v>
      </c>
      <c r="AG34" s="30">
        <f t="shared" si="97"/>
        <v>5.3230765499999988</v>
      </c>
      <c r="AH34" s="30">
        <f t="shared" si="97"/>
        <v>5.5338712000000001</v>
      </c>
      <c r="AI34" s="30">
        <f t="shared" si="97"/>
        <v>5.7487589500000009</v>
      </c>
      <c r="AJ34" s="30">
        <f t="shared" si="97"/>
        <v>5.9677397999999995</v>
      </c>
      <c r="AK34" s="30">
        <f t="shared" si="97"/>
        <v>6.1908137500000002</v>
      </c>
      <c r="AL34" s="30">
        <f t="shared" si="97"/>
        <v>6.4179807999999996</v>
      </c>
      <c r="AM34" s="30">
        <f t="shared" si="97"/>
        <v>6.6492409500000003</v>
      </c>
      <c r="AN34" s="30">
        <f t="shared" si="97"/>
        <v>6.8845942000000004</v>
      </c>
      <c r="AO34" s="30">
        <f t="shared" si="97"/>
        <v>7.1240405499999993</v>
      </c>
      <c r="AP34" s="30">
        <f t="shared" si="97"/>
        <v>7.3675800000000002</v>
      </c>
      <c r="AQ34" s="30">
        <f t="shared" ref="AQ34:AZ34" si="98">0.5*(0.00044*((AQ1*0.305)^2))</f>
        <v>7.615212549999999</v>
      </c>
      <c r="AR34" s="30">
        <f t="shared" si="98"/>
        <v>7.8669381999999999</v>
      </c>
      <c r="AS34" s="30">
        <f t="shared" si="98"/>
        <v>8.1227569500000012</v>
      </c>
      <c r="AT34" s="30">
        <f t="shared" si="98"/>
        <v>8.3826687999999994</v>
      </c>
      <c r="AU34" s="30">
        <f t="shared" si="98"/>
        <v>8.6466737499999997</v>
      </c>
      <c r="AV34" s="30">
        <f t="shared" si="98"/>
        <v>8.9147717999999987</v>
      </c>
      <c r="AW34" s="30">
        <f t="shared" si="98"/>
        <v>9.1869629499999999</v>
      </c>
      <c r="AX34" s="30">
        <f t="shared" si="98"/>
        <v>9.4632472000000014</v>
      </c>
      <c r="AY34" s="30">
        <f t="shared" si="98"/>
        <v>9.7436245499999981</v>
      </c>
      <c r="AZ34" s="32">
        <f t="shared" si="98"/>
        <v>10.028095</v>
      </c>
    </row>
    <row r="35" spans="1:52" x14ac:dyDescent="0.25">
      <c r="A35" s="31">
        <v>0.45</v>
      </c>
      <c r="B35" s="30">
        <f>0.5*(0.00045*((B1*0.305)^2))</f>
        <v>0.837225</v>
      </c>
      <c r="C35" s="30">
        <f t="shared" ref="C35:X35" si="99">0.5*(0.00045*((C1*0.305)^2))</f>
        <v>0.92304056249999977</v>
      </c>
      <c r="D35" s="30">
        <f t="shared" si="99"/>
        <v>1.0130422499999998</v>
      </c>
      <c r="E35" s="30">
        <f t="shared" si="99"/>
        <v>1.1072300624999998</v>
      </c>
      <c r="F35" s="30">
        <f t="shared" si="99"/>
        <v>1.2056040000000001</v>
      </c>
      <c r="G35" s="30">
        <f t="shared" si="99"/>
        <v>1.3081640624999999</v>
      </c>
      <c r="H35" s="30">
        <f t="shared" si="99"/>
        <v>1.4149102499999999</v>
      </c>
      <c r="I35" s="30">
        <f t="shared" si="99"/>
        <v>1.5258425624999998</v>
      </c>
      <c r="J35" s="30">
        <f t="shared" si="99"/>
        <v>1.6409609999999997</v>
      </c>
      <c r="K35" s="30">
        <f t="shared" si="99"/>
        <v>1.7602655624999999</v>
      </c>
      <c r="L35" s="30">
        <f t="shared" si="99"/>
        <v>1.88375625</v>
      </c>
      <c r="M35" s="30">
        <f t="shared" si="99"/>
        <v>2.0114330624999996</v>
      </c>
      <c r="N35" s="30">
        <f t="shared" si="99"/>
        <v>2.1432959999999994</v>
      </c>
      <c r="O35" s="30">
        <f t="shared" si="99"/>
        <v>2.2793450624999996</v>
      </c>
      <c r="P35" s="30">
        <f t="shared" si="99"/>
        <v>2.4195802500000001</v>
      </c>
      <c r="Q35" s="30">
        <f t="shared" si="99"/>
        <v>2.5640015625000001</v>
      </c>
      <c r="R35" s="30">
        <f t="shared" si="99"/>
        <v>2.7126089999999996</v>
      </c>
      <c r="S35" s="30">
        <f t="shared" si="99"/>
        <v>2.8654025624999999</v>
      </c>
      <c r="T35" s="30">
        <f t="shared" si="99"/>
        <v>3.0223822499999993</v>
      </c>
      <c r="U35" s="30">
        <f t="shared" si="99"/>
        <v>3.1835480625000003</v>
      </c>
      <c r="V35" s="30">
        <f t="shared" si="99"/>
        <v>3.3489</v>
      </c>
      <c r="W35" s="30">
        <f t="shared" si="99"/>
        <v>3.5184380624999996</v>
      </c>
      <c r="X35" s="30">
        <f t="shared" si="99"/>
        <v>3.6921622499999991</v>
      </c>
      <c r="Y35" s="30">
        <f t="shared" ref="Y35:AP35" si="100">0.5*(0.00045*((Y1*0.305)^2))</f>
        <v>3.8700725625000003</v>
      </c>
      <c r="Z35" s="30">
        <f t="shared" si="100"/>
        <v>4.0521689999999992</v>
      </c>
      <c r="AA35" s="30">
        <f t="shared" si="100"/>
        <v>4.2384515624999999</v>
      </c>
      <c r="AB35" s="30">
        <f t="shared" si="100"/>
        <v>4.4289202499999991</v>
      </c>
      <c r="AC35" s="30">
        <f t="shared" si="100"/>
        <v>4.6235750624999996</v>
      </c>
      <c r="AD35" s="30">
        <f t="shared" si="100"/>
        <v>4.8224160000000005</v>
      </c>
      <c r="AE35" s="30">
        <f t="shared" si="100"/>
        <v>5.0254430624999991</v>
      </c>
      <c r="AF35" s="30">
        <f t="shared" si="100"/>
        <v>5.2326562499999998</v>
      </c>
      <c r="AG35" s="30">
        <f t="shared" si="100"/>
        <v>5.4440555624999982</v>
      </c>
      <c r="AH35" s="30">
        <f t="shared" si="100"/>
        <v>5.6596409999999997</v>
      </c>
      <c r="AI35" s="30">
        <f t="shared" si="100"/>
        <v>5.8794125625000007</v>
      </c>
      <c r="AJ35" s="30">
        <f t="shared" si="100"/>
        <v>6.1033702499999993</v>
      </c>
      <c r="AK35" s="30">
        <f t="shared" si="100"/>
        <v>6.3315140625000002</v>
      </c>
      <c r="AL35" s="30">
        <f t="shared" si="100"/>
        <v>6.5638439999999987</v>
      </c>
      <c r="AM35" s="30">
        <f t="shared" si="100"/>
        <v>6.8003600624999994</v>
      </c>
      <c r="AN35" s="30">
        <f t="shared" si="100"/>
        <v>7.0410622499999995</v>
      </c>
      <c r="AO35" s="30">
        <f t="shared" si="100"/>
        <v>7.2859505624999983</v>
      </c>
      <c r="AP35" s="30">
        <f t="shared" si="100"/>
        <v>7.5350250000000001</v>
      </c>
      <c r="AQ35" s="30">
        <f t="shared" ref="AQ35:AZ35" si="101">0.5*(0.00045*((AQ1*0.305)^2))</f>
        <v>7.7882855624999987</v>
      </c>
      <c r="AR35" s="30">
        <f t="shared" si="101"/>
        <v>8.0457322499999986</v>
      </c>
      <c r="AS35" s="30">
        <f t="shared" si="101"/>
        <v>8.3073650625000006</v>
      </c>
      <c r="AT35" s="30">
        <f t="shared" si="101"/>
        <v>8.5731839999999977</v>
      </c>
      <c r="AU35" s="30">
        <f t="shared" si="101"/>
        <v>8.8431890625000005</v>
      </c>
      <c r="AV35" s="30">
        <f t="shared" si="101"/>
        <v>9.1173802499999983</v>
      </c>
      <c r="AW35" s="30">
        <f t="shared" si="101"/>
        <v>9.3957575625</v>
      </c>
      <c r="AX35" s="30">
        <f t="shared" si="101"/>
        <v>9.6783210000000004</v>
      </c>
      <c r="AY35" s="30">
        <f t="shared" si="101"/>
        <v>9.9650705624999976</v>
      </c>
      <c r="AZ35" s="32">
        <f t="shared" si="101"/>
        <v>10.25600625</v>
      </c>
    </row>
    <row r="36" spans="1:52" x14ac:dyDescent="0.25">
      <c r="A36" s="31">
        <v>0.46</v>
      </c>
      <c r="B36" s="30">
        <f>0.5*(0.00046*((B1*0.305)^2))</f>
        <v>0.85582999999999998</v>
      </c>
      <c r="C36" s="30">
        <f t="shared" ref="C36:X36" si="102">0.5*(0.00046*((C1*0.305)^2))</f>
        <v>0.94355257499999989</v>
      </c>
      <c r="D36" s="30">
        <f t="shared" si="102"/>
        <v>1.0355542999999998</v>
      </c>
      <c r="E36" s="30">
        <f t="shared" si="102"/>
        <v>1.1318351749999997</v>
      </c>
      <c r="F36" s="30">
        <f t="shared" si="102"/>
        <v>1.2323952000000002</v>
      </c>
      <c r="G36" s="30">
        <f t="shared" si="102"/>
        <v>1.337234375</v>
      </c>
      <c r="H36" s="30">
        <f t="shared" si="102"/>
        <v>1.4463527</v>
      </c>
      <c r="I36" s="30">
        <f t="shared" si="102"/>
        <v>1.5597501749999998</v>
      </c>
      <c r="J36" s="30">
        <f t="shared" si="102"/>
        <v>1.6774267999999999</v>
      </c>
      <c r="K36" s="30">
        <f t="shared" si="102"/>
        <v>1.7993825750000001</v>
      </c>
      <c r="L36" s="30">
        <f t="shared" si="102"/>
        <v>1.9256175</v>
      </c>
      <c r="M36" s="30">
        <f t="shared" si="102"/>
        <v>2.0561315749999998</v>
      </c>
      <c r="N36" s="30">
        <f t="shared" si="102"/>
        <v>2.1909247999999999</v>
      </c>
      <c r="O36" s="30">
        <f t="shared" si="102"/>
        <v>2.3299971749999999</v>
      </c>
      <c r="P36" s="30">
        <f t="shared" si="102"/>
        <v>2.4733487000000003</v>
      </c>
      <c r="Q36" s="30">
        <f t="shared" si="102"/>
        <v>2.6209793750000001</v>
      </c>
      <c r="R36" s="30">
        <f t="shared" si="102"/>
        <v>2.7728891999999998</v>
      </c>
      <c r="S36" s="30">
        <f t="shared" si="102"/>
        <v>2.9290781749999999</v>
      </c>
      <c r="T36" s="30">
        <f t="shared" si="102"/>
        <v>3.0895462999999994</v>
      </c>
      <c r="U36" s="30">
        <f t="shared" si="102"/>
        <v>3.2542935750000002</v>
      </c>
      <c r="V36" s="30">
        <f t="shared" si="102"/>
        <v>3.4233199999999999</v>
      </c>
      <c r="W36" s="30">
        <f t="shared" si="102"/>
        <v>3.596625575</v>
      </c>
      <c r="X36" s="30">
        <f t="shared" si="102"/>
        <v>3.7742102999999996</v>
      </c>
      <c r="Y36" s="30">
        <f t="shared" ref="Y36:AP36" si="103">0.5*(0.00046*((Y1*0.305)^2))</f>
        <v>3.9560741750000008</v>
      </c>
      <c r="Z36" s="30">
        <f t="shared" si="103"/>
        <v>4.1422171999999993</v>
      </c>
      <c r="AA36" s="30">
        <f t="shared" si="103"/>
        <v>4.3326393750000003</v>
      </c>
      <c r="AB36" s="30">
        <f t="shared" si="103"/>
        <v>4.527340699999999</v>
      </c>
      <c r="AC36" s="30">
        <f t="shared" si="103"/>
        <v>4.7263211749999998</v>
      </c>
      <c r="AD36" s="30">
        <f t="shared" si="103"/>
        <v>4.929580800000001</v>
      </c>
      <c r="AE36" s="30">
        <f t="shared" si="103"/>
        <v>5.1371195749999998</v>
      </c>
      <c r="AF36" s="30">
        <f t="shared" si="103"/>
        <v>5.3489374999999999</v>
      </c>
      <c r="AG36" s="30">
        <f t="shared" si="103"/>
        <v>5.5650345749999985</v>
      </c>
      <c r="AH36" s="30">
        <f t="shared" si="103"/>
        <v>5.7854108000000002</v>
      </c>
      <c r="AI36" s="30">
        <f t="shared" si="103"/>
        <v>6.0100661750000013</v>
      </c>
      <c r="AJ36" s="30">
        <f t="shared" si="103"/>
        <v>6.2390006999999992</v>
      </c>
      <c r="AK36" s="30">
        <f t="shared" si="103"/>
        <v>6.4722143750000001</v>
      </c>
      <c r="AL36" s="30">
        <f t="shared" si="103"/>
        <v>6.7097071999999995</v>
      </c>
      <c r="AM36" s="30">
        <f t="shared" si="103"/>
        <v>6.9514791750000002</v>
      </c>
      <c r="AN36" s="30">
        <f t="shared" si="103"/>
        <v>7.1975303000000004</v>
      </c>
      <c r="AO36" s="30">
        <f t="shared" si="103"/>
        <v>7.4478605749999991</v>
      </c>
      <c r="AP36" s="30">
        <f t="shared" si="103"/>
        <v>7.7024699999999999</v>
      </c>
      <c r="AQ36" s="30">
        <f t="shared" ref="AQ36:AZ36" si="104">0.5*(0.00046*((AQ1*0.305)^2))</f>
        <v>7.9613585749999984</v>
      </c>
      <c r="AR36" s="30">
        <f t="shared" si="104"/>
        <v>8.2245262999999991</v>
      </c>
      <c r="AS36" s="30">
        <f t="shared" si="104"/>
        <v>8.4919731750000018</v>
      </c>
      <c r="AT36" s="30">
        <f t="shared" si="104"/>
        <v>8.7636991999999996</v>
      </c>
      <c r="AU36" s="30">
        <f t="shared" si="104"/>
        <v>9.0397043749999995</v>
      </c>
      <c r="AV36" s="30">
        <f t="shared" si="104"/>
        <v>9.3199886999999997</v>
      </c>
      <c r="AW36" s="30">
        <f t="shared" si="104"/>
        <v>9.6045521750000002</v>
      </c>
      <c r="AX36" s="30">
        <f t="shared" si="104"/>
        <v>9.8933948000000012</v>
      </c>
      <c r="AY36" s="30">
        <f t="shared" si="104"/>
        <v>10.186516574999999</v>
      </c>
      <c r="AZ36" s="32">
        <f t="shared" si="104"/>
        <v>10.4839175</v>
      </c>
    </row>
    <row r="37" spans="1:52" x14ac:dyDescent="0.25">
      <c r="A37" s="31">
        <v>0.47</v>
      </c>
      <c r="B37" s="30">
        <f>0.5*(0.00047*((B1*0.305)^2))</f>
        <v>0.87443499999999996</v>
      </c>
      <c r="C37" s="30">
        <f t="shared" ref="C37:X37" si="105">0.5*(0.00047*((C1*0.305)^2))</f>
        <v>0.96406458749999979</v>
      </c>
      <c r="D37" s="30">
        <f t="shared" si="105"/>
        <v>1.0580663499999998</v>
      </c>
      <c r="E37" s="30">
        <f t="shared" si="105"/>
        <v>1.1564402874999997</v>
      </c>
      <c r="F37" s="30">
        <f t="shared" si="105"/>
        <v>1.2591864000000002</v>
      </c>
      <c r="G37" s="30">
        <f t="shared" si="105"/>
        <v>1.3663046875</v>
      </c>
      <c r="H37" s="30">
        <f t="shared" si="105"/>
        <v>1.4777951499999999</v>
      </c>
      <c r="I37" s="30">
        <f t="shared" si="105"/>
        <v>1.5936577874999998</v>
      </c>
      <c r="J37" s="30">
        <f t="shared" si="105"/>
        <v>1.7138925999999997</v>
      </c>
      <c r="K37" s="30">
        <f t="shared" si="105"/>
        <v>1.8384995875000001</v>
      </c>
      <c r="L37" s="30">
        <f t="shared" si="105"/>
        <v>1.9674787499999999</v>
      </c>
      <c r="M37" s="30">
        <f t="shared" si="105"/>
        <v>2.1008300874999999</v>
      </c>
      <c r="N37" s="30">
        <f t="shared" si="105"/>
        <v>2.2385535999999995</v>
      </c>
      <c r="O37" s="30">
        <f t="shared" si="105"/>
        <v>2.3806492874999998</v>
      </c>
      <c r="P37" s="30">
        <f t="shared" si="105"/>
        <v>2.52711715</v>
      </c>
      <c r="Q37" s="30">
        <f t="shared" si="105"/>
        <v>2.6779571875000001</v>
      </c>
      <c r="R37" s="30">
        <f t="shared" si="105"/>
        <v>2.8331693999999996</v>
      </c>
      <c r="S37" s="30">
        <f t="shared" si="105"/>
        <v>2.9927537874999999</v>
      </c>
      <c r="T37" s="30">
        <f t="shared" si="105"/>
        <v>3.1567103499999996</v>
      </c>
      <c r="U37" s="30">
        <f t="shared" si="105"/>
        <v>3.3250390875</v>
      </c>
      <c r="V37" s="30">
        <f t="shared" si="105"/>
        <v>3.4977399999999998</v>
      </c>
      <c r="W37" s="30">
        <f t="shared" si="105"/>
        <v>3.6748130874999996</v>
      </c>
      <c r="X37" s="30">
        <f t="shared" si="105"/>
        <v>3.8562583499999992</v>
      </c>
      <c r="Y37" s="30">
        <f t="shared" ref="Y37:AP37" si="106">0.5*(0.00047*((Y1*0.305)^2))</f>
        <v>4.0420757875</v>
      </c>
      <c r="Z37" s="30">
        <f t="shared" si="106"/>
        <v>4.2322653999999993</v>
      </c>
      <c r="AA37" s="30">
        <f t="shared" si="106"/>
        <v>4.4268271874999998</v>
      </c>
      <c r="AB37" s="30">
        <f t="shared" si="106"/>
        <v>4.6257611499999989</v>
      </c>
      <c r="AC37" s="30">
        <f t="shared" si="106"/>
        <v>4.8290672875</v>
      </c>
      <c r="AD37" s="30">
        <f t="shared" si="106"/>
        <v>5.0367456000000006</v>
      </c>
      <c r="AE37" s="30">
        <f t="shared" si="106"/>
        <v>5.2487960874999997</v>
      </c>
      <c r="AF37" s="30">
        <f t="shared" si="106"/>
        <v>5.46521875</v>
      </c>
      <c r="AG37" s="30">
        <f t="shared" si="106"/>
        <v>5.6860135874999989</v>
      </c>
      <c r="AH37" s="30">
        <f t="shared" si="106"/>
        <v>5.9111805999999998</v>
      </c>
      <c r="AI37" s="30">
        <f t="shared" si="106"/>
        <v>6.140719787500001</v>
      </c>
      <c r="AJ37" s="30">
        <f t="shared" si="106"/>
        <v>6.374631149999999</v>
      </c>
      <c r="AK37" s="30">
        <f t="shared" si="106"/>
        <v>6.6129146875</v>
      </c>
      <c r="AL37" s="30">
        <f t="shared" si="106"/>
        <v>6.8555703999999986</v>
      </c>
      <c r="AM37" s="30">
        <f t="shared" si="106"/>
        <v>7.1025982874999993</v>
      </c>
      <c r="AN37" s="30">
        <f t="shared" si="106"/>
        <v>7.3539983500000004</v>
      </c>
      <c r="AO37" s="30">
        <f t="shared" si="106"/>
        <v>7.609770587499999</v>
      </c>
      <c r="AP37" s="30">
        <f t="shared" si="106"/>
        <v>7.8699149999999998</v>
      </c>
      <c r="AQ37" s="30">
        <f t="shared" ref="AQ37:AZ37" si="107">0.5*(0.00047*((AQ1*0.305)^2))</f>
        <v>8.1344315874999982</v>
      </c>
      <c r="AR37" s="30">
        <f t="shared" si="107"/>
        <v>8.4033203499999996</v>
      </c>
      <c r="AS37" s="30">
        <f t="shared" si="107"/>
        <v>8.6765812875000012</v>
      </c>
      <c r="AT37" s="30">
        <f t="shared" si="107"/>
        <v>8.9542143999999979</v>
      </c>
      <c r="AU37" s="30">
        <f t="shared" si="107"/>
        <v>9.2362196875000002</v>
      </c>
      <c r="AV37" s="30">
        <f t="shared" si="107"/>
        <v>9.5225971499999993</v>
      </c>
      <c r="AW37" s="30">
        <f t="shared" si="107"/>
        <v>9.8133467875000004</v>
      </c>
      <c r="AX37" s="30">
        <f t="shared" si="107"/>
        <v>10.1084686</v>
      </c>
      <c r="AY37" s="30">
        <f t="shared" si="107"/>
        <v>10.407962587499998</v>
      </c>
      <c r="AZ37" s="32">
        <f t="shared" si="107"/>
        <v>10.71182875</v>
      </c>
    </row>
    <row r="38" spans="1:52" x14ac:dyDescent="0.25">
      <c r="A38" s="31">
        <v>0.48</v>
      </c>
      <c r="B38" s="30">
        <f>0.5*(0.00048*((B1*0.305)^2))</f>
        <v>0.89304000000000006</v>
      </c>
      <c r="C38" s="30">
        <f t="shared" ref="C38:X38" si="108">0.5*(0.00048*((C1*0.305)^2))</f>
        <v>0.9845765999999998</v>
      </c>
      <c r="D38" s="30">
        <f t="shared" si="108"/>
        <v>1.0805783999999998</v>
      </c>
      <c r="E38" s="30">
        <f t="shared" si="108"/>
        <v>1.1810453999999999</v>
      </c>
      <c r="F38" s="30">
        <f t="shared" si="108"/>
        <v>1.2859776000000003</v>
      </c>
      <c r="G38" s="30">
        <f t="shared" si="108"/>
        <v>1.395375</v>
      </c>
      <c r="H38" s="30">
        <f t="shared" si="108"/>
        <v>1.5092376000000001</v>
      </c>
      <c r="I38" s="30">
        <f t="shared" si="108"/>
        <v>1.6275653999999999</v>
      </c>
      <c r="J38" s="30">
        <f t="shared" si="108"/>
        <v>1.7503583999999999</v>
      </c>
      <c r="K38" s="30">
        <f t="shared" si="108"/>
        <v>1.8776166000000001</v>
      </c>
      <c r="L38" s="30">
        <f t="shared" si="108"/>
        <v>2.0093399999999999</v>
      </c>
      <c r="M38" s="30">
        <f t="shared" si="108"/>
        <v>2.1455286</v>
      </c>
      <c r="N38" s="30">
        <f t="shared" si="108"/>
        <v>2.2861823999999995</v>
      </c>
      <c r="O38" s="30">
        <f t="shared" si="108"/>
        <v>2.4313013999999997</v>
      </c>
      <c r="P38" s="30">
        <f t="shared" si="108"/>
        <v>2.5808856000000002</v>
      </c>
      <c r="Q38" s="30">
        <f t="shared" si="108"/>
        <v>2.7349350000000001</v>
      </c>
      <c r="R38" s="30">
        <f t="shared" si="108"/>
        <v>2.8934495999999998</v>
      </c>
      <c r="S38" s="30">
        <f t="shared" si="108"/>
        <v>3.0564293999999999</v>
      </c>
      <c r="T38" s="30">
        <f t="shared" si="108"/>
        <v>3.2238743999999997</v>
      </c>
      <c r="U38" s="30">
        <f t="shared" si="108"/>
        <v>3.3957846000000003</v>
      </c>
      <c r="V38" s="30">
        <f t="shared" si="108"/>
        <v>3.5721600000000002</v>
      </c>
      <c r="W38" s="30">
        <f t="shared" si="108"/>
        <v>3.7530005999999996</v>
      </c>
      <c r="X38" s="30">
        <f t="shared" si="108"/>
        <v>3.9383063999999992</v>
      </c>
      <c r="Y38" s="30">
        <f t="shared" ref="Y38:AP38" si="109">0.5*(0.00048*((Y1*0.305)^2))</f>
        <v>4.1280774000000005</v>
      </c>
      <c r="Z38" s="30">
        <f t="shared" si="109"/>
        <v>4.3223135999999993</v>
      </c>
      <c r="AA38" s="30">
        <f t="shared" si="109"/>
        <v>4.5210150000000002</v>
      </c>
      <c r="AB38" s="30">
        <f t="shared" si="109"/>
        <v>4.7241815999999996</v>
      </c>
      <c r="AC38" s="30">
        <f t="shared" si="109"/>
        <v>4.9318134000000002</v>
      </c>
      <c r="AD38" s="30">
        <f t="shared" si="109"/>
        <v>5.1439104000000011</v>
      </c>
      <c r="AE38" s="30">
        <f t="shared" si="109"/>
        <v>5.3604725999999996</v>
      </c>
      <c r="AF38" s="30">
        <f t="shared" si="109"/>
        <v>5.5815000000000001</v>
      </c>
      <c r="AG38" s="30">
        <f t="shared" si="109"/>
        <v>5.8069925999999992</v>
      </c>
      <c r="AH38" s="30">
        <f t="shared" si="109"/>
        <v>6.0369504000000003</v>
      </c>
      <c r="AI38" s="30">
        <f t="shared" si="109"/>
        <v>6.2713734000000008</v>
      </c>
      <c r="AJ38" s="30">
        <f t="shared" si="109"/>
        <v>6.5102615999999998</v>
      </c>
      <c r="AK38" s="30">
        <f t="shared" si="109"/>
        <v>6.7536149999999999</v>
      </c>
      <c r="AL38" s="30">
        <f t="shared" si="109"/>
        <v>7.0014335999999995</v>
      </c>
      <c r="AM38" s="30">
        <f t="shared" si="109"/>
        <v>7.2537174000000002</v>
      </c>
      <c r="AN38" s="30">
        <f t="shared" si="109"/>
        <v>7.5104664000000003</v>
      </c>
      <c r="AO38" s="30">
        <f t="shared" si="109"/>
        <v>7.7716805999999989</v>
      </c>
      <c r="AP38" s="30">
        <f t="shared" si="109"/>
        <v>8.0373599999999996</v>
      </c>
      <c r="AQ38" s="30">
        <f t="shared" ref="AQ38:AZ38" si="110">0.5*(0.00048*((AQ1*0.305)^2))</f>
        <v>8.3075045999999979</v>
      </c>
      <c r="AR38" s="30">
        <f t="shared" si="110"/>
        <v>8.5821144</v>
      </c>
      <c r="AS38" s="30">
        <f t="shared" si="110"/>
        <v>8.8611894000000007</v>
      </c>
      <c r="AT38" s="30">
        <f t="shared" si="110"/>
        <v>9.144729599999998</v>
      </c>
      <c r="AU38" s="30">
        <f t="shared" si="110"/>
        <v>9.432735000000001</v>
      </c>
      <c r="AV38" s="30">
        <f t="shared" si="110"/>
        <v>9.7252055999999989</v>
      </c>
      <c r="AW38" s="30">
        <f t="shared" si="110"/>
        <v>10.022141400000001</v>
      </c>
      <c r="AX38" s="30">
        <f t="shared" si="110"/>
        <v>10.323542400000001</v>
      </c>
      <c r="AY38" s="30">
        <f t="shared" si="110"/>
        <v>10.629408599999998</v>
      </c>
      <c r="AZ38" s="32">
        <f t="shared" si="110"/>
        <v>10.93974</v>
      </c>
    </row>
    <row r="39" spans="1:52" x14ac:dyDescent="0.25">
      <c r="A39" s="31">
        <v>0.49</v>
      </c>
      <c r="B39" s="30">
        <f>0.5*(0.00049*((B1*0.305)^2))</f>
        <v>0.91164499999999993</v>
      </c>
      <c r="C39" s="30">
        <f t="shared" ref="C39:X39" si="111">0.5*(0.00049*((C1*0.305)^2))</f>
        <v>1.0050886124999998</v>
      </c>
      <c r="D39" s="30">
        <f t="shared" si="111"/>
        <v>1.1030904499999996</v>
      </c>
      <c r="E39" s="30">
        <f t="shared" si="111"/>
        <v>1.2056505124999997</v>
      </c>
      <c r="F39" s="30">
        <f t="shared" si="111"/>
        <v>1.3127688000000002</v>
      </c>
      <c r="G39" s="30">
        <f t="shared" si="111"/>
        <v>1.4244453125000001</v>
      </c>
      <c r="H39" s="30">
        <f t="shared" si="111"/>
        <v>1.54068005</v>
      </c>
      <c r="I39" s="30">
        <f t="shared" si="111"/>
        <v>1.6614730124999997</v>
      </c>
      <c r="J39" s="30">
        <f t="shared" si="111"/>
        <v>1.7868241999999996</v>
      </c>
      <c r="K39" s="30">
        <f t="shared" si="111"/>
        <v>1.9167336125000001</v>
      </c>
      <c r="L39" s="30">
        <f t="shared" si="111"/>
        <v>2.0512012500000001</v>
      </c>
      <c r="M39" s="30">
        <f t="shared" si="111"/>
        <v>2.1902271124999997</v>
      </c>
      <c r="N39" s="30">
        <f t="shared" si="111"/>
        <v>2.3338111999999995</v>
      </c>
      <c r="O39" s="30">
        <f t="shared" si="111"/>
        <v>2.4819535124999996</v>
      </c>
      <c r="P39" s="30">
        <f t="shared" si="111"/>
        <v>2.63465405</v>
      </c>
      <c r="Q39" s="30">
        <f t="shared" si="111"/>
        <v>2.7919128125000001</v>
      </c>
      <c r="R39" s="30">
        <f t="shared" si="111"/>
        <v>2.9537297999999996</v>
      </c>
      <c r="S39" s="30">
        <f t="shared" si="111"/>
        <v>3.1201050124999998</v>
      </c>
      <c r="T39" s="30">
        <f t="shared" si="111"/>
        <v>3.2910384499999994</v>
      </c>
      <c r="U39" s="30">
        <f t="shared" si="111"/>
        <v>3.4665301125000001</v>
      </c>
      <c r="V39" s="30">
        <f t="shared" si="111"/>
        <v>3.6465799999999997</v>
      </c>
      <c r="W39" s="30">
        <f t="shared" si="111"/>
        <v>3.8311881124999996</v>
      </c>
      <c r="X39" s="30">
        <f t="shared" si="111"/>
        <v>4.0203544499999992</v>
      </c>
      <c r="Y39" s="30">
        <f t="shared" ref="Y39:AP39" si="112">0.5*(0.00049*((Y1*0.305)^2))</f>
        <v>4.2140790125000001</v>
      </c>
      <c r="Z39" s="30">
        <f t="shared" si="112"/>
        <v>4.4123617999999984</v>
      </c>
      <c r="AA39" s="30">
        <f t="shared" si="112"/>
        <v>4.6152028124999998</v>
      </c>
      <c r="AB39" s="30">
        <f t="shared" si="112"/>
        <v>4.8226020499999986</v>
      </c>
      <c r="AC39" s="30">
        <f t="shared" si="112"/>
        <v>5.0345595124999996</v>
      </c>
      <c r="AD39" s="30">
        <f t="shared" si="112"/>
        <v>5.2510752000000007</v>
      </c>
      <c r="AE39" s="30">
        <f t="shared" si="112"/>
        <v>5.4721491124999995</v>
      </c>
      <c r="AF39" s="30">
        <f t="shared" si="112"/>
        <v>5.6977812500000002</v>
      </c>
      <c r="AG39" s="30">
        <f t="shared" si="112"/>
        <v>5.9279716124999986</v>
      </c>
      <c r="AH39" s="30">
        <f t="shared" si="112"/>
        <v>6.1627201999999999</v>
      </c>
      <c r="AI39" s="30">
        <f t="shared" si="112"/>
        <v>6.4020270125000005</v>
      </c>
      <c r="AJ39" s="30">
        <f t="shared" si="112"/>
        <v>6.6458920499999987</v>
      </c>
      <c r="AK39" s="30">
        <f t="shared" si="112"/>
        <v>6.8943153124999998</v>
      </c>
      <c r="AL39" s="30">
        <f t="shared" si="112"/>
        <v>7.1472967999999986</v>
      </c>
      <c r="AM39" s="30">
        <f t="shared" si="112"/>
        <v>7.4048365124999993</v>
      </c>
      <c r="AN39" s="30">
        <f t="shared" si="112"/>
        <v>7.6669344500000003</v>
      </c>
      <c r="AO39" s="30">
        <f t="shared" si="112"/>
        <v>7.9335906124999989</v>
      </c>
      <c r="AP39" s="30">
        <f t="shared" si="112"/>
        <v>8.2048050000000003</v>
      </c>
      <c r="AQ39" s="30">
        <f t="shared" ref="AQ39:AZ39" si="113">0.5*(0.00049*((AQ1*0.305)^2))</f>
        <v>8.4805776124999976</v>
      </c>
      <c r="AR39" s="30">
        <f t="shared" si="113"/>
        <v>8.7609084499999987</v>
      </c>
      <c r="AS39" s="30">
        <f t="shared" si="113"/>
        <v>9.0457975125000001</v>
      </c>
      <c r="AT39" s="30">
        <f t="shared" si="113"/>
        <v>9.3352447999999981</v>
      </c>
      <c r="AU39" s="30">
        <f t="shared" si="113"/>
        <v>9.6292503125</v>
      </c>
      <c r="AV39" s="30">
        <f t="shared" si="113"/>
        <v>9.9278140499999985</v>
      </c>
      <c r="AW39" s="30">
        <f t="shared" si="113"/>
        <v>10.230936012499999</v>
      </c>
      <c r="AX39" s="30">
        <f t="shared" si="113"/>
        <v>10.5386162</v>
      </c>
      <c r="AY39" s="30">
        <f t="shared" si="113"/>
        <v>10.850854612499997</v>
      </c>
      <c r="AZ39" s="32">
        <f t="shared" si="113"/>
        <v>11.16765125</v>
      </c>
    </row>
    <row r="40" spans="1:52" x14ac:dyDescent="0.25">
      <c r="A40" s="36">
        <v>0.5</v>
      </c>
      <c r="B40" s="37">
        <f>0.5*(0.0005*((B1*0.305)^2))</f>
        <v>0.93025000000000002</v>
      </c>
      <c r="C40" s="37">
        <f t="shared" ref="C40:X40" si="114">0.5*(0.0005*((C1*0.305)^2))</f>
        <v>1.0256006249999998</v>
      </c>
      <c r="D40" s="37">
        <f t="shared" si="114"/>
        <v>1.1256024999999998</v>
      </c>
      <c r="E40" s="37">
        <f t="shared" si="114"/>
        <v>1.2302556249999999</v>
      </c>
      <c r="F40" s="37">
        <f t="shared" si="114"/>
        <v>1.3395600000000003</v>
      </c>
      <c r="G40" s="37">
        <f t="shared" si="114"/>
        <v>1.4535156250000001</v>
      </c>
      <c r="H40" s="37">
        <f t="shared" si="114"/>
        <v>1.5721224999999999</v>
      </c>
      <c r="I40" s="37">
        <f t="shared" si="114"/>
        <v>1.6953806249999999</v>
      </c>
      <c r="J40" s="37">
        <f t="shared" si="114"/>
        <v>1.8232899999999999</v>
      </c>
      <c r="K40" s="37">
        <f t="shared" si="114"/>
        <v>1.9558506250000001</v>
      </c>
      <c r="L40" s="37">
        <f t="shared" si="114"/>
        <v>2.0930624999999998</v>
      </c>
      <c r="M40" s="37">
        <f t="shared" si="114"/>
        <v>2.2349256249999998</v>
      </c>
      <c r="N40" s="37">
        <f t="shared" si="114"/>
        <v>2.3814399999999996</v>
      </c>
      <c r="O40" s="37">
        <f t="shared" si="114"/>
        <v>2.5326056249999995</v>
      </c>
      <c r="P40" s="37">
        <f t="shared" si="114"/>
        <v>2.6884225000000002</v>
      </c>
      <c r="Q40" s="37">
        <f t="shared" si="114"/>
        <v>2.8488906250000001</v>
      </c>
      <c r="R40" s="37">
        <f t="shared" si="114"/>
        <v>3.0140099999999999</v>
      </c>
      <c r="S40" s="37">
        <f t="shared" si="114"/>
        <v>3.1837806249999998</v>
      </c>
      <c r="T40" s="37">
        <f t="shared" si="114"/>
        <v>3.3582024999999995</v>
      </c>
      <c r="U40" s="37">
        <f t="shared" si="114"/>
        <v>3.5372756250000004</v>
      </c>
      <c r="V40" s="37">
        <f t="shared" si="114"/>
        <v>3.7210000000000001</v>
      </c>
      <c r="W40" s="37">
        <f t="shared" si="114"/>
        <v>3.9093756249999996</v>
      </c>
      <c r="X40" s="37">
        <f t="shared" si="114"/>
        <v>4.1024024999999993</v>
      </c>
      <c r="Y40" s="37">
        <f t="shared" ref="Y40:AP40" si="115">0.5*(0.0005*((Y1*0.305)^2))</f>
        <v>4.3000806250000005</v>
      </c>
      <c r="Z40" s="37">
        <f t="shared" si="115"/>
        <v>4.5024099999999994</v>
      </c>
      <c r="AA40" s="37">
        <f t="shared" si="115"/>
        <v>4.7093906250000002</v>
      </c>
      <c r="AB40" s="37">
        <f t="shared" si="115"/>
        <v>4.9210224999999994</v>
      </c>
      <c r="AC40" s="37">
        <f t="shared" si="115"/>
        <v>5.1373056249999998</v>
      </c>
      <c r="AD40" s="37">
        <f t="shared" si="115"/>
        <v>5.3582400000000012</v>
      </c>
      <c r="AE40" s="37">
        <f t="shared" si="115"/>
        <v>5.5838256249999993</v>
      </c>
      <c r="AF40" s="37">
        <f t="shared" si="115"/>
        <v>5.8140625000000004</v>
      </c>
      <c r="AG40" s="37">
        <f t="shared" si="115"/>
        <v>6.0489506249999989</v>
      </c>
      <c r="AH40" s="37">
        <f t="shared" si="115"/>
        <v>6.2884899999999995</v>
      </c>
      <c r="AI40" s="37">
        <f t="shared" si="115"/>
        <v>6.5326806250000011</v>
      </c>
      <c r="AJ40" s="37">
        <f t="shared" si="115"/>
        <v>6.7815224999999995</v>
      </c>
      <c r="AK40" s="37">
        <f t="shared" si="115"/>
        <v>7.0350156249999998</v>
      </c>
      <c r="AL40" s="37">
        <f t="shared" si="115"/>
        <v>7.2931599999999994</v>
      </c>
      <c r="AM40" s="37">
        <f t="shared" si="115"/>
        <v>7.5559556250000002</v>
      </c>
      <c r="AN40" s="37">
        <f t="shared" si="115"/>
        <v>7.8234025000000003</v>
      </c>
      <c r="AO40" s="37">
        <f t="shared" si="115"/>
        <v>8.0955006249999997</v>
      </c>
      <c r="AP40" s="37">
        <f t="shared" si="115"/>
        <v>8.3722499999999993</v>
      </c>
      <c r="AQ40" s="37">
        <f t="shared" ref="AQ40:AZ40" si="116">0.5*(0.0005*((AQ1*0.305)^2))</f>
        <v>8.6536506249999992</v>
      </c>
      <c r="AR40" s="37">
        <f t="shared" si="116"/>
        <v>8.9397024999999992</v>
      </c>
      <c r="AS40" s="37">
        <f t="shared" si="116"/>
        <v>9.2304056250000013</v>
      </c>
      <c r="AT40" s="37">
        <f t="shared" si="116"/>
        <v>9.5257599999999982</v>
      </c>
      <c r="AU40" s="37">
        <f t="shared" si="116"/>
        <v>9.8257656250000007</v>
      </c>
      <c r="AV40" s="37">
        <f t="shared" si="116"/>
        <v>10.130422499999998</v>
      </c>
      <c r="AW40" s="37">
        <f t="shared" si="116"/>
        <v>10.439730625000001</v>
      </c>
      <c r="AX40" s="37">
        <f t="shared" si="116"/>
        <v>10.753690000000001</v>
      </c>
      <c r="AY40" s="37">
        <f t="shared" si="116"/>
        <v>11.072300624999999</v>
      </c>
      <c r="AZ40" s="38">
        <f t="shared" si="116"/>
        <v>11.3955625</v>
      </c>
    </row>
    <row r="43" spans="1:52" x14ac:dyDescent="0.25">
      <c r="B43" s="1" t="s">
        <v>5</v>
      </c>
      <c r="C43" s="1" t="s">
        <v>6</v>
      </c>
      <c r="D43" s="39" t="s">
        <v>7</v>
      </c>
      <c r="E43" s="39"/>
      <c r="F43" s="39"/>
      <c r="G43" s="39"/>
    </row>
    <row r="44" spans="1:52" x14ac:dyDescent="0.25">
      <c r="D44" s="39" t="s">
        <v>8</v>
      </c>
      <c r="E44" s="39"/>
      <c r="F44" s="39"/>
      <c r="G44" s="39"/>
    </row>
  </sheetData>
  <mergeCells count="2">
    <mergeCell ref="D44:G44"/>
    <mergeCell ref="D43:G43"/>
  </mergeCells>
  <pageMargins left="0.7" right="0.7" top="0.75" bottom="0.75" header="0.3" footer="0.3"/>
  <pageSetup scale="6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AD7A4-71BC-43D7-A244-C640B635C321}">
  <dimension ref="A1:BB44"/>
  <sheetViews>
    <sheetView zoomScale="70" zoomScaleNormal="70" workbookViewId="0">
      <pane xSplit="1" topLeftCell="B1" activePane="topRight" state="frozen"/>
      <selection pane="topRight" activeCell="I54" sqref="I54"/>
    </sheetView>
  </sheetViews>
  <sheetFormatPr defaultColWidth="9.140625" defaultRowHeight="15" x14ac:dyDescent="0.25"/>
  <cols>
    <col min="1" max="1" width="12.85546875" style="29" customWidth="1"/>
    <col min="2" max="2" width="11.42578125" style="1" customWidth="1"/>
    <col min="3" max="3" width="11.85546875" style="1" bestFit="1" customWidth="1"/>
    <col min="4" max="4" width="11.42578125" style="1" customWidth="1"/>
    <col min="5" max="5" width="11.85546875" style="1" bestFit="1" customWidth="1"/>
    <col min="6" max="6" width="11.42578125" style="1" customWidth="1"/>
    <col min="7" max="7" width="11.85546875" style="1" bestFit="1" customWidth="1"/>
    <col min="8" max="8" width="11.42578125" style="1" customWidth="1"/>
    <col min="9" max="9" width="11.85546875" style="1" bestFit="1" customWidth="1"/>
    <col min="10" max="10" width="11.42578125" style="1" customWidth="1"/>
    <col min="11" max="11" width="11.85546875" style="1" bestFit="1" customWidth="1"/>
    <col min="12" max="12" width="11.42578125" style="1" customWidth="1"/>
    <col min="13" max="13" width="11.85546875" style="1" bestFit="1" customWidth="1"/>
    <col min="14" max="14" width="11.42578125" style="1" customWidth="1"/>
    <col min="15" max="15" width="11.85546875" bestFit="1" customWidth="1"/>
    <col min="16" max="16" width="11.42578125" customWidth="1"/>
    <col min="17" max="17" width="11.85546875" bestFit="1" customWidth="1"/>
    <col min="18" max="18" width="11.42578125" customWidth="1"/>
    <col min="19" max="19" width="11.85546875" bestFit="1" customWidth="1"/>
    <col min="20" max="20" width="11.42578125" customWidth="1"/>
    <col min="21" max="21" width="11.85546875" bestFit="1" customWidth="1"/>
    <col min="22" max="22" width="11.42578125" customWidth="1"/>
    <col min="23" max="23" width="11" customWidth="1"/>
    <col min="24" max="32" width="11.42578125" customWidth="1"/>
    <col min="33" max="33" width="11" customWidth="1"/>
    <col min="34" max="42" width="11.42578125" customWidth="1"/>
    <col min="43" max="43" width="11" customWidth="1"/>
    <col min="44" max="52" width="11.42578125" customWidth="1"/>
    <col min="55" max="16384" width="9.140625" style="1"/>
  </cols>
  <sheetData>
    <row r="1" spans="1:54" s="29" customFormat="1" x14ac:dyDescent="0.25">
      <c r="A1" s="33" t="s">
        <v>3</v>
      </c>
      <c r="B1" s="34" t="s">
        <v>63</v>
      </c>
      <c r="C1" s="34" t="s">
        <v>64</v>
      </c>
      <c r="D1" s="34" t="s">
        <v>65</v>
      </c>
      <c r="E1" s="34" t="s">
        <v>66</v>
      </c>
      <c r="F1" s="34" t="s">
        <v>67</v>
      </c>
      <c r="G1" s="34" t="s">
        <v>68</v>
      </c>
      <c r="H1" s="34" t="s">
        <v>69</v>
      </c>
      <c r="I1" s="34" t="s">
        <v>70</v>
      </c>
      <c r="J1" s="34" t="s">
        <v>71</v>
      </c>
      <c r="K1" s="34" t="s">
        <v>72</v>
      </c>
      <c r="L1" s="34" t="s">
        <v>73</v>
      </c>
      <c r="M1" s="34" t="s">
        <v>74</v>
      </c>
      <c r="N1" s="34" t="s">
        <v>75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</row>
    <row r="2" spans="1:54" x14ac:dyDescent="0.25">
      <c r="A2" s="31">
        <v>200</v>
      </c>
      <c r="B2" s="30">
        <f>0.5*(0.0002*((A2*0.305)^2))</f>
        <v>0.37210000000000004</v>
      </c>
      <c r="C2" s="30">
        <f>0.5*(0.00023*((A2*0.305)^2))</f>
        <v>0.42791499999999999</v>
      </c>
      <c r="D2" s="30">
        <f>0.5*(0.00025*((A2*0.305)^2))</f>
        <v>0.46512500000000001</v>
      </c>
      <c r="E2" s="30">
        <f>0.5*(0.00028*((A2*0.305)^2))</f>
        <v>0.52093999999999996</v>
      </c>
      <c r="F2" s="30">
        <f>0.5*(0.0003*((A2*0.305)^2))</f>
        <v>0.55814999999999992</v>
      </c>
      <c r="G2" s="30">
        <f>0.5*(0.00032*((A2*0.305)^2))</f>
        <v>0.59536</v>
      </c>
      <c r="H2" s="30">
        <f>0.5*(0.00036*((A2*0.305)^2))</f>
        <v>0.66978000000000004</v>
      </c>
      <c r="I2" s="30">
        <f t="shared" ref="I2:I42" si="0">0.5*(0.0004*(($A2*0.305)^2))</f>
        <v>0.74420000000000008</v>
      </c>
      <c r="J2" s="30">
        <f t="shared" ref="J2:J42" si="1">0.5*(0.00043*(($A2*0.305)^2))</f>
        <v>0.80001500000000003</v>
      </c>
      <c r="K2" s="30">
        <f t="shared" ref="K2:K42" si="2">0.5*(0.00045*(($A2*0.305)^2))</f>
        <v>0.837225</v>
      </c>
      <c r="L2" s="30">
        <f>0.5*(0.00046*(($A2*0.305)^2))</f>
        <v>0.85582999999999998</v>
      </c>
      <c r="M2" s="30">
        <f t="shared" ref="M2:M42" si="3">0.5*(0.00048*(($A2*0.305)^2))</f>
        <v>0.89304000000000006</v>
      </c>
      <c r="N2" s="30">
        <f t="shared" ref="N2:N42" si="4">0.5*(0.0005*(($A2*0.305)^2))</f>
        <v>0.93025000000000002</v>
      </c>
    </row>
    <row r="3" spans="1:54" x14ac:dyDescent="0.25">
      <c r="A3" s="31">
        <v>210</v>
      </c>
      <c r="B3" s="30">
        <f t="shared" ref="B3:B42" si="5">0.5*(0.0002*((A3*0.305)^2))</f>
        <v>0.41024024999999992</v>
      </c>
      <c r="C3" s="30">
        <f t="shared" ref="C3:C42" si="6">0.5*(0.00023*((A3*0.305)^2))</f>
        <v>0.47177628749999995</v>
      </c>
      <c r="D3" s="30">
        <f t="shared" ref="D3:D42" si="7">0.5*(0.00025*((A3*0.305)^2))</f>
        <v>0.51280031249999991</v>
      </c>
      <c r="E3" s="30">
        <f t="shared" ref="E3:E42" si="8">0.5*(0.00028*((A3*0.305)^2))</f>
        <v>0.57433634999999983</v>
      </c>
      <c r="F3" s="30">
        <f t="shared" ref="F3:F42" si="9">0.5*(0.0003*((A3*0.305)^2))</f>
        <v>0.61536037499999985</v>
      </c>
      <c r="G3" s="30">
        <f t="shared" ref="G3:G42" si="10">0.5*(0.00032*((A3*0.305)^2))</f>
        <v>0.65638439999999998</v>
      </c>
      <c r="H3" s="30">
        <f t="shared" ref="H3:H42" si="11">0.5*(0.00036*((A3*0.305)^2))</f>
        <v>0.73843244999999991</v>
      </c>
      <c r="I3" s="30">
        <f t="shared" si="0"/>
        <v>0.82048049999999983</v>
      </c>
      <c r="J3" s="30">
        <f t="shared" si="1"/>
        <v>0.88201653749999986</v>
      </c>
      <c r="K3" s="30">
        <f t="shared" si="2"/>
        <v>0.92304056249999977</v>
      </c>
      <c r="L3" s="30">
        <f t="shared" ref="L3:L42" si="12">0.5*(0.00046*(($A3*0.305)^2))</f>
        <v>0.94355257499999989</v>
      </c>
      <c r="M3" s="30">
        <f t="shared" si="3"/>
        <v>0.9845765999999998</v>
      </c>
      <c r="N3" s="30">
        <f t="shared" si="4"/>
        <v>1.0256006249999998</v>
      </c>
    </row>
    <row r="4" spans="1:54" x14ac:dyDescent="0.25">
      <c r="A4" s="31">
        <v>220</v>
      </c>
      <c r="B4" s="30">
        <f t="shared" si="5"/>
        <v>0.45024099999999989</v>
      </c>
      <c r="C4" s="30">
        <f t="shared" si="6"/>
        <v>0.51777714999999991</v>
      </c>
      <c r="D4" s="30">
        <f t="shared" si="7"/>
        <v>0.56280124999999992</v>
      </c>
      <c r="E4" s="30">
        <f t="shared" si="8"/>
        <v>0.63033739999999983</v>
      </c>
      <c r="F4" s="30">
        <f t="shared" si="9"/>
        <v>0.67536149999999984</v>
      </c>
      <c r="G4" s="30">
        <f t="shared" si="10"/>
        <v>0.72038559999999985</v>
      </c>
      <c r="H4" s="30">
        <f t="shared" si="11"/>
        <v>0.81043379999999987</v>
      </c>
      <c r="I4" s="30">
        <f t="shared" si="0"/>
        <v>0.90048199999999978</v>
      </c>
      <c r="J4" s="30">
        <f t="shared" si="1"/>
        <v>0.9680181499999998</v>
      </c>
      <c r="K4" s="30">
        <f t="shared" si="2"/>
        <v>1.0130422499999998</v>
      </c>
      <c r="L4" s="30">
        <f t="shared" si="12"/>
        <v>1.0355542999999998</v>
      </c>
      <c r="M4" s="30">
        <f t="shared" si="3"/>
        <v>1.0805783999999998</v>
      </c>
      <c r="N4" s="30">
        <f t="shared" si="4"/>
        <v>1.1256024999999998</v>
      </c>
    </row>
    <row r="5" spans="1:54" x14ac:dyDescent="0.25">
      <c r="A5" s="31">
        <v>230</v>
      </c>
      <c r="B5" s="30">
        <f t="shared" si="5"/>
        <v>0.49210224999999996</v>
      </c>
      <c r="C5" s="30">
        <f t="shared" si="6"/>
        <v>0.56591758749999987</v>
      </c>
      <c r="D5" s="30">
        <f t="shared" si="7"/>
        <v>0.61512781249999993</v>
      </c>
      <c r="E5" s="30">
        <f t="shared" si="8"/>
        <v>0.68894314999999984</v>
      </c>
      <c r="F5" s="30">
        <f t="shared" si="9"/>
        <v>0.73815337499999978</v>
      </c>
      <c r="G5" s="30">
        <f t="shared" si="10"/>
        <v>0.78736359999999994</v>
      </c>
      <c r="H5" s="30">
        <f t="shared" si="11"/>
        <v>0.88578404999999993</v>
      </c>
      <c r="I5" s="30">
        <f t="shared" si="0"/>
        <v>0.98420449999999993</v>
      </c>
      <c r="J5" s="30">
        <f t="shared" si="1"/>
        <v>1.0580198374999998</v>
      </c>
      <c r="K5" s="30">
        <f t="shared" si="2"/>
        <v>1.1072300624999998</v>
      </c>
      <c r="L5" s="30">
        <f t="shared" si="12"/>
        <v>1.1318351749999997</v>
      </c>
      <c r="M5" s="30">
        <f t="shared" si="3"/>
        <v>1.1810453999999999</v>
      </c>
      <c r="N5" s="30">
        <f t="shared" si="4"/>
        <v>1.2302556249999999</v>
      </c>
    </row>
    <row r="6" spans="1:54" x14ac:dyDescent="0.25">
      <c r="A6" s="31">
        <v>240</v>
      </c>
      <c r="B6" s="30">
        <f t="shared" si="5"/>
        <v>0.53582400000000008</v>
      </c>
      <c r="C6" s="30">
        <f t="shared" si="6"/>
        <v>0.61619760000000012</v>
      </c>
      <c r="D6" s="30">
        <f t="shared" si="7"/>
        <v>0.66978000000000015</v>
      </c>
      <c r="E6" s="30">
        <f t="shared" si="8"/>
        <v>0.75015359999999998</v>
      </c>
      <c r="F6" s="30">
        <f t="shared" si="9"/>
        <v>0.80373600000000001</v>
      </c>
      <c r="G6" s="30">
        <f t="shared" si="10"/>
        <v>0.85731840000000015</v>
      </c>
      <c r="H6" s="30">
        <f t="shared" si="11"/>
        <v>0.96448320000000021</v>
      </c>
      <c r="I6" s="30">
        <f t="shared" si="0"/>
        <v>1.0716480000000002</v>
      </c>
      <c r="J6" s="30">
        <f t="shared" si="1"/>
        <v>1.1520216000000001</v>
      </c>
      <c r="K6" s="30">
        <f t="shared" si="2"/>
        <v>1.2056040000000001</v>
      </c>
      <c r="L6" s="30">
        <f t="shared" si="12"/>
        <v>1.2323952000000002</v>
      </c>
      <c r="M6" s="30">
        <f t="shared" si="3"/>
        <v>1.2859776000000003</v>
      </c>
      <c r="N6" s="30">
        <f t="shared" si="4"/>
        <v>1.3395600000000003</v>
      </c>
    </row>
    <row r="7" spans="1:54" x14ac:dyDescent="0.25">
      <c r="A7" s="31">
        <v>250</v>
      </c>
      <c r="B7" s="30">
        <f t="shared" si="5"/>
        <v>0.58140625000000001</v>
      </c>
      <c r="C7" s="30">
        <f t="shared" si="6"/>
        <v>0.66861718749999999</v>
      </c>
      <c r="D7" s="30">
        <f t="shared" si="7"/>
        <v>0.72675781250000004</v>
      </c>
      <c r="E7" s="30">
        <f t="shared" si="8"/>
        <v>0.81396874999999991</v>
      </c>
      <c r="F7" s="30">
        <f t="shared" si="9"/>
        <v>0.87210937499999996</v>
      </c>
      <c r="G7" s="30">
        <f t="shared" si="10"/>
        <v>0.93025000000000002</v>
      </c>
      <c r="H7" s="30">
        <f t="shared" si="11"/>
        <v>1.0465312500000001</v>
      </c>
      <c r="I7" s="30">
        <f t="shared" si="0"/>
        <v>1.1628125</v>
      </c>
      <c r="J7" s="30">
        <f t="shared" si="1"/>
        <v>1.2500234374999999</v>
      </c>
      <c r="K7" s="30">
        <f t="shared" si="2"/>
        <v>1.3081640624999999</v>
      </c>
      <c r="L7" s="30">
        <f t="shared" si="12"/>
        <v>1.337234375</v>
      </c>
      <c r="M7" s="30">
        <f t="shared" si="3"/>
        <v>1.395375</v>
      </c>
      <c r="N7" s="30">
        <f t="shared" si="4"/>
        <v>1.4535156250000001</v>
      </c>
    </row>
    <row r="8" spans="1:54" x14ac:dyDescent="0.25">
      <c r="A8" s="31">
        <v>260</v>
      </c>
      <c r="B8" s="30">
        <f t="shared" si="5"/>
        <v>0.62884899999999999</v>
      </c>
      <c r="C8" s="30">
        <f t="shared" si="6"/>
        <v>0.72317635000000002</v>
      </c>
      <c r="D8" s="30">
        <f t="shared" si="7"/>
        <v>0.78606124999999993</v>
      </c>
      <c r="E8" s="30">
        <f t="shared" si="8"/>
        <v>0.88038859999999985</v>
      </c>
      <c r="F8" s="30">
        <f t="shared" si="9"/>
        <v>0.94327349999999988</v>
      </c>
      <c r="G8" s="30">
        <f t="shared" si="10"/>
        <v>1.0061584000000001</v>
      </c>
      <c r="H8" s="30">
        <f t="shared" si="11"/>
        <v>1.1319281999999999</v>
      </c>
      <c r="I8" s="30">
        <f t="shared" si="0"/>
        <v>1.257698</v>
      </c>
      <c r="J8" s="30">
        <f t="shared" si="1"/>
        <v>1.3520253499999999</v>
      </c>
      <c r="K8" s="30">
        <f t="shared" si="2"/>
        <v>1.4149102499999999</v>
      </c>
      <c r="L8" s="30">
        <f t="shared" si="12"/>
        <v>1.4463527</v>
      </c>
      <c r="M8" s="30">
        <f t="shared" si="3"/>
        <v>1.5092376000000001</v>
      </c>
      <c r="N8" s="30">
        <f t="shared" si="4"/>
        <v>1.5721224999999999</v>
      </c>
    </row>
    <row r="9" spans="1:54" x14ac:dyDescent="0.25">
      <c r="A9" s="31">
        <v>270</v>
      </c>
      <c r="B9" s="30">
        <f t="shared" si="5"/>
        <v>0.6781522499999999</v>
      </c>
      <c r="C9" s="30">
        <f t="shared" si="6"/>
        <v>0.7798750874999999</v>
      </c>
      <c r="D9" s="30">
        <f t="shared" si="7"/>
        <v>0.84769031249999993</v>
      </c>
      <c r="E9" s="30">
        <f t="shared" si="8"/>
        <v>0.94941314999999982</v>
      </c>
      <c r="F9" s="30">
        <f t="shared" si="9"/>
        <v>1.0172283749999997</v>
      </c>
      <c r="G9" s="30">
        <f t="shared" si="10"/>
        <v>1.0850435999999999</v>
      </c>
      <c r="H9" s="30">
        <f t="shared" si="11"/>
        <v>1.22067405</v>
      </c>
      <c r="I9" s="30">
        <f t="shared" si="0"/>
        <v>1.3563044999999998</v>
      </c>
      <c r="J9" s="30">
        <f t="shared" si="1"/>
        <v>1.4580273374999997</v>
      </c>
      <c r="K9" s="30">
        <f t="shared" si="2"/>
        <v>1.5258425624999998</v>
      </c>
      <c r="L9" s="30">
        <f t="shared" si="12"/>
        <v>1.5597501749999998</v>
      </c>
      <c r="M9" s="30">
        <f t="shared" si="3"/>
        <v>1.6275653999999999</v>
      </c>
      <c r="N9" s="30">
        <f t="shared" si="4"/>
        <v>1.6953806249999999</v>
      </c>
    </row>
    <row r="10" spans="1:54" x14ac:dyDescent="0.25">
      <c r="A10" s="31">
        <v>280</v>
      </c>
      <c r="B10" s="30">
        <f t="shared" si="5"/>
        <v>0.72931599999999996</v>
      </c>
      <c r="C10" s="30">
        <f t="shared" si="6"/>
        <v>0.83871339999999994</v>
      </c>
      <c r="D10" s="30">
        <f t="shared" si="7"/>
        <v>0.91164499999999993</v>
      </c>
      <c r="E10" s="30">
        <f t="shared" si="8"/>
        <v>1.0210423999999998</v>
      </c>
      <c r="F10" s="30">
        <f t="shared" si="9"/>
        <v>1.0939739999999998</v>
      </c>
      <c r="G10" s="30">
        <f t="shared" si="10"/>
        <v>1.1669056</v>
      </c>
      <c r="H10" s="30">
        <f t="shared" si="11"/>
        <v>1.3127688</v>
      </c>
      <c r="I10" s="30">
        <f t="shared" si="0"/>
        <v>1.4586319999999999</v>
      </c>
      <c r="J10" s="30">
        <f t="shared" si="1"/>
        <v>1.5680293999999997</v>
      </c>
      <c r="K10" s="30">
        <f t="shared" si="2"/>
        <v>1.6409609999999997</v>
      </c>
      <c r="L10" s="30">
        <f t="shared" si="12"/>
        <v>1.6774267999999999</v>
      </c>
      <c r="M10" s="30">
        <f t="shared" si="3"/>
        <v>1.7503583999999999</v>
      </c>
      <c r="N10" s="30">
        <f t="shared" si="4"/>
        <v>1.8232899999999999</v>
      </c>
    </row>
    <row r="11" spans="1:54" x14ac:dyDescent="0.25">
      <c r="A11" s="31">
        <v>290</v>
      </c>
      <c r="B11" s="30">
        <f t="shared" si="5"/>
        <v>0.78234025000000007</v>
      </c>
      <c r="C11" s="30">
        <f t="shared" si="6"/>
        <v>0.89969128750000005</v>
      </c>
      <c r="D11" s="30">
        <f t="shared" si="7"/>
        <v>0.97792531250000003</v>
      </c>
      <c r="E11" s="30">
        <f t="shared" si="8"/>
        <v>1.09527635</v>
      </c>
      <c r="F11" s="30">
        <f t="shared" si="9"/>
        <v>1.173510375</v>
      </c>
      <c r="G11" s="30">
        <f t="shared" si="10"/>
        <v>1.2517444000000002</v>
      </c>
      <c r="H11" s="30">
        <f t="shared" si="11"/>
        <v>1.4082124500000002</v>
      </c>
      <c r="I11" s="30">
        <f t="shared" si="0"/>
        <v>1.5646805000000001</v>
      </c>
      <c r="J11" s="30">
        <f t="shared" si="1"/>
        <v>1.6820315374999999</v>
      </c>
      <c r="K11" s="30">
        <f t="shared" si="2"/>
        <v>1.7602655624999999</v>
      </c>
      <c r="L11" s="30">
        <f t="shared" si="12"/>
        <v>1.7993825750000001</v>
      </c>
      <c r="M11" s="30">
        <f t="shared" si="3"/>
        <v>1.8776166000000001</v>
      </c>
      <c r="N11" s="30">
        <f t="shared" si="4"/>
        <v>1.9558506250000001</v>
      </c>
    </row>
    <row r="12" spans="1:54" x14ac:dyDescent="0.25">
      <c r="A12" s="31">
        <v>300</v>
      </c>
      <c r="B12" s="30">
        <f t="shared" si="5"/>
        <v>0.837225</v>
      </c>
      <c r="C12" s="30">
        <f t="shared" si="6"/>
        <v>0.96280874999999999</v>
      </c>
      <c r="D12" s="30">
        <f t="shared" si="7"/>
        <v>1.0465312499999999</v>
      </c>
      <c r="E12" s="30">
        <f t="shared" si="8"/>
        <v>1.1721149999999998</v>
      </c>
      <c r="F12" s="30">
        <f t="shared" si="9"/>
        <v>1.2558374999999999</v>
      </c>
      <c r="G12" s="30">
        <f t="shared" si="10"/>
        <v>1.3395600000000001</v>
      </c>
      <c r="H12" s="30">
        <f t="shared" si="11"/>
        <v>1.5070050000000001</v>
      </c>
      <c r="I12" s="30">
        <f t="shared" si="0"/>
        <v>1.67445</v>
      </c>
      <c r="J12" s="30">
        <f t="shared" si="1"/>
        <v>1.8000337499999999</v>
      </c>
      <c r="K12" s="30">
        <f t="shared" si="2"/>
        <v>1.88375625</v>
      </c>
      <c r="L12" s="30">
        <f t="shared" si="12"/>
        <v>1.9256175</v>
      </c>
      <c r="M12" s="30">
        <f t="shared" si="3"/>
        <v>2.0093399999999999</v>
      </c>
      <c r="N12" s="30">
        <f t="shared" si="4"/>
        <v>2.0930624999999998</v>
      </c>
    </row>
    <row r="13" spans="1:54" x14ac:dyDescent="0.25">
      <c r="A13" s="31">
        <v>310</v>
      </c>
      <c r="B13" s="30">
        <f t="shared" si="5"/>
        <v>0.89397024999999997</v>
      </c>
      <c r="C13" s="30">
        <f t="shared" si="6"/>
        <v>1.0280657874999999</v>
      </c>
      <c r="D13" s="30">
        <f t="shared" si="7"/>
        <v>1.1174628124999999</v>
      </c>
      <c r="E13" s="30">
        <f t="shared" si="8"/>
        <v>1.2515583499999998</v>
      </c>
      <c r="F13" s="30">
        <f t="shared" si="9"/>
        <v>1.3409553749999998</v>
      </c>
      <c r="G13" s="30">
        <f t="shared" si="10"/>
        <v>1.4303524000000001</v>
      </c>
      <c r="H13" s="30">
        <f t="shared" si="11"/>
        <v>1.6091464499999999</v>
      </c>
      <c r="I13" s="30">
        <f t="shared" si="0"/>
        <v>1.7879404999999999</v>
      </c>
      <c r="J13" s="30">
        <f t="shared" si="1"/>
        <v>1.9220360374999998</v>
      </c>
      <c r="K13" s="30">
        <f t="shared" si="2"/>
        <v>2.0114330624999996</v>
      </c>
      <c r="L13" s="30">
        <f t="shared" si="12"/>
        <v>2.0561315749999998</v>
      </c>
      <c r="M13" s="30">
        <f t="shared" si="3"/>
        <v>2.1455286</v>
      </c>
      <c r="N13" s="30">
        <f t="shared" si="4"/>
        <v>2.2349256249999998</v>
      </c>
    </row>
    <row r="14" spans="1:54" x14ac:dyDescent="0.25">
      <c r="A14" s="31">
        <v>320</v>
      </c>
      <c r="B14" s="30">
        <f t="shared" si="5"/>
        <v>0.95257599999999987</v>
      </c>
      <c r="C14" s="30">
        <f t="shared" si="6"/>
        <v>1.0954623999999999</v>
      </c>
      <c r="D14" s="30">
        <f t="shared" si="7"/>
        <v>1.1907199999999998</v>
      </c>
      <c r="E14" s="30">
        <f t="shared" si="8"/>
        <v>1.3336063999999996</v>
      </c>
      <c r="F14" s="30">
        <f t="shared" si="9"/>
        <v>1.4288639999999997</v>
      </c>
      <c r="G14" s="30">
        <f t="shared" si="10"/>
        <v>1.5241216</v>
      </c>
      <c r="H14" s="30">
        <f t="shared" si="11"/>
        <v>1.7146367999999998</v>
      </c>
      <c r="I14" s="30">
        <f t="shared" si="0"/>
        <v>1.9051519999999997</v>
      </c>
      <c r="J14" s="30">
        <f t="shared" si="1"/>
        <v>2.0480383999999998</v>
      </c>
      <c r="K14" s="30">
        <f t="shared" si="2"/>
        <v>2.1432959999999994</v>
      </c>
      <c r="L14" s="30">
        <f t="shared" si="12"/>
        <v>2.1909247999999999</v>
      </c>
      <c r="M14" s="30">
        <f t="shared" si="3"/>
        <v>2.2861823999999995</v>
      </c>
      <c r="N14" s="30">
        <f t="shared" si="4"/>
        <v>2.3814399999999996</v>
      </c>
    </row>
    <row r="15" spans="1:54" x14ac:dyDescent="0.25">
      <c r="A15" s="31">
        <v>330</v>
      </c>
      <c r="B15" s="30">
        <f t="shared" si="5"/>
        <v>1.01304225</v>
      </c>
      <c r="C15" s="30">
        <f t="shared" si="6"/>
        <v>1.1649985875</v>
      </c>
      <c r="D15" s="30">
        <f t="shared" si="7"/>
        <v>1.2663028124999998</v>
      </c>
      <c r="E15" s="30">
        <f t="shared" si="8"/>
        <v>1.4182591499999997</v>
      </c>
      <c r="F15" s="30">
        <f t="shared" si="9"/>
        <v>1.5195633749999997</v>
      </c>
      <c r="G15" s="30">
        <f t="shared" si="10"/>
        <v>1.6208676</v>
      </c>
      <c r="H15" s="30">
        <f t="shared" si="11"/>
        <v>1.8234760499999998</v>
      </c>
      <c r="I15" s="30">
        <f t="shared" si="0"/>
        <v>2.0260845000000001</v>
      </c>
      <c r="J15" s="30">
        <f t="shared" si="1"/>
        <v>2.1780408374999998</v>
      </c>
      <c r="K15" s="30">
        <f t="shared" si="2"/>
        <v>2.2793450624999996</v>
      </c>
      <c r="L15" s="30">
        <f t="shared" si="12"/>
        <v>2.3299971749999999</v>
      </c>
      <c r="M15" s="30">
        <f t="shared" si="3"/>
        <v>2.4313013999999997</v>
      </c>
      <c r="N15" s="30">
        <f t="shared" si="4"/>
        <v>2.5326056249999995</v>
      </c>
    </row>
    <row r="16" spans="1:54" x14ac:dyDescent="0.25">
      <c r="A16" s="31">
        <v>340</v>
      </c>
      <c r="B16" s="30">
        <f t="shared" si="5"/>
        <v>1.075369</v>
      </c>
      <c r="C16" s="30">
        <f t="shared" si="6"/>
        <v>1.2366743500000001</v>
      </c>
      <c r="D16" s="30">
        <f t="shared" si="7"/>
        <v>1.3442112500000001</v>
      </c>
      <c r="E16" s="30">
        <f t="shared" si="8"/>
        <v>1.5055166</v>
      </c>
      <c r="F16" s="30">
        <f t="shared" si="9"/>
        <v>1.6130534999999999</v>
      </c>
      <c r="G16" s="30">
        <f t="shared" si="10"/>
        <v>1.7205904000000003</v>
      </c>
      <c r="H16" s="30">
        <f t="shared" si="11"/>
        <v>1.9356642000000002</v>
      </c>
      <c r="I16" s="30">
        <f t="shared" si="0"/>
        <v>2.150738</v>
      </c>
      <c r="J16" s="30">
        <f t="shared" si="1"/>
        <v>2.3120433500000002</v>
      </c>
      <c r="K16" s="30">
        <f t="shared" si="2"/>
        <v>2.4195802500000001</v>
      </c>
      <c r="L16" s="30">
        <f t="shared" si="12"/>
        <v>2.4733487000000003</v>
      </c>
      <c r="M16" s="30">
        <f t="shared" si="3"/>
        <v>2.5808856000000002</v>
      </c>
      <c r="N16" s="30">
        <f t="shared" si="4"/>
        <v>2.6884225000000002</v>
      </c>
    </row>
    <row r="17" spans="1:14" x14ac:dyDescent="0.25">
      <c r="A17" s="31">
        <v>350</v>
      </c>
      <c r="B17" s="30">
        <f t="shared" si="5"/>
        <v>1.13955625</v>
      </c>
      <c r="C17" s="30">
        <f t="shared" si="6"/>
        <v>1.3104896875000001</v>
      </c>
      <c r="D17" s="30">
        <f t="shared" si="7"/>
        <v>1.4244453125000001</v>
      </c>
      <c r="E17" s="30">
        <f t="shared" si="8"/>
        <v>1.5953787499999998</v>
      </c>
      <c r="F17" s="30">
        <f t="shared" si="9"/>
        <v>1.7093343749999999</v>
      </c>
      <c r="G17" s="30">
        <f t="shared" si="10"/>
        <v>1.8232900000000001</v>
      </c>
      <c r="H17" s="30">
        <f t="shared" si="11"/>
        <v>2.0512012500000001</v>
      </c>
      <c r="I17" s="30">
        <f t="shared" si="0"/>
        <v>2.2791125000000001</v>
      </c>
      <c r="J17" s="30">
        <f t="shared" si="1"/>
        <v>2.4500459375000001</v>
      </c>
      <c r="K17" s="30">
        <f t="shared" si="2"/>
        <v>2.5640015625000001</v>
      </c>
      <c r="L17" s="30">
        <f t="shared" si="12"/>
        <v>2.6209793750000001</v>
      </c>
      <c r="M17" s="30">
        <f t="shared" si="3"/>
        <v>2.7349350000000001</v>
      </c>
      <c r="N17" s="30">
        <f t="shared" si="4"/>
        <v>2.8488906250000001</v>
      </c>
    </row>
    <row r="18" spans="1:14" x14ac:dyDescent="0.25">
      <c r="A18" s="31">
        <v>360</v>
      </c>
      <c r="B18" s="30">
        <f t="shared" si="5"/>
        <v>1.2056039999999999</v>
      </c>
      <c r="C18" s="30">
        <f t="shared" si="6"/>
        <v>1.3864445999999999</v>
      </c>
      <c r="D18" s="30">
        <f t="shared" si="7"/>
        <v>1.5070049999999999</v>
      </c>
      <c r="E18" s="30">
        <f t="shared" si="8"/>
        <v>1.6878455999999997</v>
      </c>
      <c r="F18" s="30">
        <f t="shared" si="9"/>
        <v>1.8084059999999997</v>
      </c>
      <c r="G18" s="30">
        <f t="shared" si="10"/>
        <v>1.9289664</v>
      </c>
      <c r="H18" s="30">
        <f t="shared" si="11"/>
        <v>2.1700871999999998</v>
      </c>
      <c r="I18" s="30">
        <f t="shared" si="0"/>
        <v>2.4112079999999998</v>
      </c>
      <c r="J18" s="30">
        <f t="shared" si="1"/>
        <v>2.5920485999999996</v>
      </c>
      <c r="K18" s="30">
        <f t="shared" si="2"/>
        <v>2.7126089999999996</v>
      </c>
      <c r="L18" s="30">
        <f t="shared" si="12"/>
        <v>2.7728891999999998</v>
      </c>
      <c r="M18" s="30">
        <f t="shared" si="3"/>
        <v>2.8934495999999998</v>
      </c>
      <c r="N18" s="30">
        <f t="shared" si="4"/>
        <v>3.0140099999999999</v>
      </c>
    </row>
    <row r="19" spans="1:14" x14ac:dyDescent="0.25">
      <c r="A19" s="31">
        <v>370</v>
      </c>
      <c r="B19" s="30">
        <f t="shared" si="5"/>
        <v>1.27351225</v>
      </c>
      <c r="C19" s="30">
        <f t="shared" si="6"/>
        <v>1.4645390874999999</v>
      </c>
      <c r="D19" s="30">
        <f t="shared" si="7"/>
        <v>1.5918903124999999</v>
      </c>
      <c r="E19" s="30">
        <f t="shared" si="8"/>
        <v>1.7829171499999998</v>
      </c>
      <c r="F19" s="30">
        <f t="shared" si="9"/>
        <v>1.9102683749999998</v>
      </c>
      <c r="G19" s="30">
        <f t="shared" si="10"/>
        <v>2.0376196000000002</v>
      </c>
      <c r="H19" s="30">
        <f t="shared" si="11"/>
        <v>2.2923220500000001</v>
      </c>
      <c r="I19" s="30">
        <f t="shared" si="0"/>
        <v>2.5470245</v>
      </c>
      <c r="J19" s="30">
        <f t="shared" si="1"/>
        <v>2.7380513375</v>
      </c>
      <c r="K19" s="30">
        <f t="shared" si="2"/>
        <v>2.8654025624999999</v>
      </c>
      <c r="L19" s="30">
        <f t="shared" si="12"/>
        <v>2.9290781749999999</v>
      </c>
      <c r="M19" s="30">
        <f t="shared" si="3"/>
        <v>3.0564293999999999</v>
      </c>
      <c r="N19" s="30">
        <f t="shared" si="4"/>
        <v>3.1837806249999998</v>
      </c>
    </row>
    <row r="20" spans="1:14" x14ac:dyDescent="0.25">
      <c r="A20" s="31">
        <v>380</v>
      </c>
      <c r="B20" s="30">
        <f t="shared" si="5"/>
        <v>1.3432809999999997</v>
      </c>
      <c r="C20" s="30">
        <f t="shared" si="6"/>
        <v>1.5447731499999997</v>
      </c>
      <c r="D20" s="30">
        <f t="shared" si="7"/>
        <v>1.6791012499999998</v>
      </c>
      <c r="E20" s="30">
        <f t="shared" si="8"/>
        <v>1.8805933999999995</v>
      </c>
      <c r="F20" s="30">
        <f t="shared" si="9"/>
        <v>2.0149214999999994</v>
      </c>
      <c r="G20" s="30">
        <f t="shared" si="10"/>
        <v>2.1492495999999996</v>
      </c>
      <c r="H20" s="30">
        <f t="shared" si="11"/>
        <v>2.4179057999999998</v>
      </c>
      <c r="I20" s="30">
        <f t="shared" si="0"/>
        <v>2.6865619999999995</v>
      </c>
      <c r="J20" s="30">
        <f t="shared" si="1"/>
        <v>2.8880541499999994</v>
      </c>
      <c r="K20" s="30">
        <f t="shared" si="2"/>
        <v>3.0223822499999993</v>
      </c>
      <c r="L20" s="30">
        <f t="shared" si="12"/>
        <v>3.0895462999999994</v>
      </c>
      <c r="M20" s="30">
        <f t="shared" si="3"/>
        <v>3.2238743999999997</v>
      </c>
      <c r="N20" s="30">
        <f t="shared" si="4"/>
        <v>3.3582024999999995</v>
      </c>
    </row>
    <row r="21" spans="1:14" x14ac:dyDescent="0.25">
      <c r="A21" s="31">
        <v>390</v>
      </c>
      <c r="B21" s="30">
        <f t="shared" si="5"/>
        <v>1.4149102500000001</v>
      </c>
      <c r="C21" s="30">
        <f t="shared" si="6"/>
        <v>1.6271467875000001</v>
      </c>
      <c r="D21" s="30">
        <f t="shared" si="7"/>
        <v>1.7686378125000002</v>
      </c>
      <c r="E21" s="30">
        <f t="shared" si="8"/>
        <v>1.9808743499999999</v>
      </c>
      <c r="F21" s="30">
        <f t="shared" si="9"/>
        <v>2.1223653749999998</v>
      </c>
      <c r="G21" s="30">
        <f t="shared" si="10"/>
        <v>2.2638564000000003</v>
      </c>
      <c r="H21" s="30">
        <f t="shared" si="11"/>
        <v>2.5468384500000005</v>
      </c>
      <c r="I21" s="30">
        <f t="shared" si="0"/>
        <v>2.8298205000000003</v>
      </c>
      <c r="J21" s="30">
        <f t="shared" si="1"/>
        <v>3.0420570375000002</v>
      </c>
      <c r="K21" s="30">
        <f t="shared" si="2"/>
        <v>3.1835480625000003</v>
      </c>
      <c r="L21" s="30">
        <f t="shared" si="12"/>
        <v>3.2542935750000002</v>
      </c>
      <c r="M21" s="30">
        <f t="shared" si="3"/>
        <v>3.3957846000000003</v>
      </c>
      <c r="N21" s="30">
        <f t="shared" si="4"/>
        <v>3.5372756250000004</v>
      </c>
    </row>
    <row r="22" spans="1:14" x14ac:dyDescent="0.25">
      <c r="A22" s="31">
        <v>400</v>
      </c>
      <c r="B22" s="30">
        <f t="shared" si="5"/>
        <v>1.4884000000000002</v>
      </c>
      <c r="C22" s="30">
        <f t="shared" si="6"/>
        <v>1.71166</v>
      </c>
      <c r="D22" s="30">
        <f t="shared" si="7"/>
        <v>1.8605</v>
      </c>
      <c r="E22" s="30">
        <f t="shared" si="8"/>
        <v>2.0837599999999998</v>
      </c>
      <c r="F22" s="30">
        <f t="shared" si="9"/>
        <v>2.2325999999999997</v>
      </c>
      <c r="G22" s="30">
        <f t="shared" si="10"/>
        <v>2.38144</v>
      </c>
      <c r="H22" s="30">
        <f t="shared" si="11"/>
        <v>2.6791200000000002</v>
      </c>
      <c r="I22" s="30">
        <f t="shared" si="0"/>
        <v>2.9768000000000003</v>
      </c>
      <c r="J22" s="30">
        <f t="shared" si="1"/>
        <v>3.2000600000000001</v>
      </c>
      <c r="K22" s="30">
        <f t="shared" si="2"/>
        <v>3.3489</v>
      </c>
      <c r="L22" s="30">
        <f t="shared" si="12"/>
        <v>3.4233199999999999</v>
      </c>
      <c r="M22" s="30">
        <f t="shared" si="3"/>
        <v>3.5721600000000002</v>
      </c>
      <c r="N22" s="30">
        <f t="shared" si="4"/>
        <v>3.7210000000000001</v>
      </c>
    </row>
    <row r="23" spans="1:14" x14ac:dyDescent="0.25">
      <c r="A23" s="31">
        <v>410</v>
      </c>
      <c r="B23" s="30">
        <f t="shared" si="5"/>
        <v>1.56375025</v>
      </c>
      <c r="C23" s="30">
        <f t="shared" si="6"/>
        <v>1.7983127875</v>
      </c>
      <c r="D23" s="30">
        <f t="shared" si="7"/>
        <v>1.9546878124999998</v>
      </c>
      <c r="E23" s="30">
        <f t="shared" si="8"/>
        <v>2.1892503499999996</v>
      </c>
      <c r="F23" s="30">
        <f t="shared" si="9"/>
        <v>2.3456253749999996</v>
      </c>
      <c r="G23" s="30">
        <f t="shared" si="10"/>
        <v>2.5020004</v>
      </c>
      <c r="H23" s="30">
        <f t="shared" si="11"/>
        <v>2.81475045</v>
      </c>
      <c r="I23" s="30">
        <f t="shared" si="0"/>
        <v>3.1275005</v>
      </c>
      <c r="J23" s="30">
        <f t="shared" si="1"/>
        <v>3.3620630374999996</v>
      </c>
      <c r="K23" s="30">
        <f t="shared" si="2"/>
        <v>3.5184380624999996</v>
      </c>
      <c r="L23" s="30">
        <f t="shared" si="12"/>
        <v>3.596625575</v>
      </c>
      <c r="M23" s="30">
        <f t="shared" si="3"/>
        <v>3.7530005999999996</v>
      </c>
      <c r="N23" s="30">
        <f t="shared" si="4"/>
        <v>3.9093756249999996</v>
      </c>
    </row>
    <row r="24" spans="1:14" x14ac:dyDescent="0.25">
      <c r="A24" s="31">
        <v>420</v>
      </c>
      <c r="B24" s="30">
        <f t="shared" si="5"/>
        <v>1.6409609999999997</v>
      </c>
      <c r="C24" s="30">
        <f t="shared" si="6"/>
        <v>1.8871051499999998</v>
      </c>
      <c r="D24" s="30">
        <f t="shared" si="7"/>
        <v>2.0512012499999996</v>
      </c>
      <c r="E24" s="30">
        <f t="shared" si="8"/>
        <v>2.2973453999999993</v>
      </c>
      <c r="F24" s="30">
        <f t="shared" si="9"/>
        <v>2.4614414999999994</v>
      </c>
      <c r="G24" s="30">
        <f t="shared" si="10"/>
        <v>2.6255375999999999</v>
      </c>
      <c r="H24" s="30">
        <f t="shared" si="11"/>
        <v>2.9537297999999996</v>
      </c>
      <c r="I24" s="30">
        <f t="shared" si="0"/>
        <v>3.2819219999999993</v>
      </c>
      <c r="J24" s="30">
        <f t="shared" si="1"/>
        <v>3.5280661499999995</v>
      </c>
      <c r="K24" s="30">
        <f t="shared" si="2"/>
        <v>3.6921622499999991</v>
      </c>
      <c r="L24" s="30">
        <f t="shared" si="12"/>
        <v>3.7742102999999996</v>
      </c>
      <c r="M24" s="30">
        <f t="shared" si="3"/>
        <v>3.9383063999999992</v>
      </c>
      <c r="N24" s="30">
        <f t="shared" si="4"/>
        <v>4.1024024999999993</v>
      </c>
    </row>
    <row r="25" spans="1:14" x14ac:dyDescent="0.25">
      <c r="A25" s="31">
        <v>430</v>
      </c>
      <c r="B25" s="30">
        <f t="shared" si="5"/>
        <v>1.7200322500000003</v>
      </c>
      <c r="C25" s="30">
        <f t="shared" si="6"/>
        <v>1.9780370875000004</v>
      </c>
      <c r="D25" s="30">
        <f t="shared" si="7"/>
        <v>2.1500403125000003</v>
      </c>
      <c r="E25" s="30">
        <f t="shared" si="8"/>
        <v>2.40804515</v>
      </c>
      <c r="F25" s="30">
        <f t="shared" si="9"/>
        <v>2.5800483750000001</v>
      </c>
      <c r="G25" s="30">
        <f t="shared" si="10"/>
        <v>2.7520516000000006</v>
      </c>
      <c r="H25" s="30">
        <f t="shared" si="11"/>
        <v>3.0960580500000008</v>
      </c>
      <c r="I25" s="30">
        <f t="shared" si="0"/>
        <v>3.4400645000000005</v>
      </c>
      <c r="J25" s="30">
        <f t="shared" si="1"/>
        <v>3.6980693375000002</v>
      </c>
      <c r="K25" s="30">
        <f t="shared" si="2"/>
        <v>3.8700725625000003</v>
      </c>
      <c r="L25" s="30">
        <f t="shared" si="12"/>
        <v>3.9560741750000008</v>
      </c>
      <c r="M25" s="30">
        <f t="shared" si="3"/>
        <v>4.1280774000000005</v>
      </c>
      <c r="N25" s="30">
        <f t="shared" si="4"/>
        <v>4.3000806250000005</v>
      </c>
    </row>
    <row r="26" spans="1:14" x14ac:dyDescent="0.25">
      <c r="A26" s="31">
        <v>440</v>
      </c>
      <c r="B26" s="30">
        <f t="shared" si="5"/>
        <v>1.8009639999999996</v>
      </c>
      <c r="C26" s="30">
        <f t="shared" si="6"/>
        <v>2.0711085999999996</v>
      </c>
      <c r="D26" s="30">
        <f t="shared" si="7"/>
        <v>2.2512049999999997</v>
      </c>
      <c r="E26" s="30">
        <f t="shared" si="8"/>
        <v>2.5213495999999993</v>
      </c>
      <c r="F26" s="30">
        <f t="shared" si="9"/>
        <v>2.7014459999999993</v>
      </c>
      <c r="G26" s="30">
        <f t="shared" si="10"/>
        <v>2.8815423999999994</v>
      </c>
      <c r="H26" s="30">
        <f t="shared" si="11"/>
        <v>3.2417351999999995</v>
      </c>
      <c r="I26" s="30">
        <f t="shared" si="0"/>
        <v>3.6019279999999991</v>
      </c>
      <c r="J26" s="30">
        <f t="shared" si="1"/>
        <v>3.8720725999999992</v>
      </c>
      <c r="K26" s="30">
        <f t="shared" si="2"/>
        <v>4.0521689999999992</v>
      </c>
      <c r="L26" s="30">
        <f t="shared" si="12"/>
        <v>4.1422171999999993</v>
      </c>
      <c r="M26" s="30">
        <f t="shared" si="3"/>
        <v>4.3223135999999993</v>
      </c>
      <c r="N26" s="30">
        <f t="shared" si="4"/>
        <v>4.5024099999999994</v>
      </c>
    </row>
    <row r="27" spans="1:14" x14ac:dyDescent="0.25">
      <c r="A27" s="31">
        <v>450</v>
      </c>
      <c r="B27" s="30">
        <f t="shared" si="5"/>
        <v>1.88375625</v>
      </c>
      <c r="C27" s="30">
        <f t="shared" si="6"/>
        <v>2.1663196875000001</v>
      </c>
      <c r="D27" s="30">
        <f t="shared" si="7"/>
        <v>2.3546953125000001</v>
      </c>
      <c r="E27" s="30">
        <f t="shared" si="8"/>
        <v>2.63725875</v>
      </c>
      <c r="F27" s="30">
        <f t="shared" si="9"/>
        <v>2.8256343749999999</v>
      </c>
      <c r="G27" s="30">
        <f t="shared" si="10"/>
        <v>3.0140100000000003</v>
      </c>
      <c r="H27" s="30">
        <f t="shared" si="11"/>
        <v>3.3907612500000002</v>
      </c>
      <c r="I27" s="30">
        <f t="shared" si="0"/>
        <v>3.7675125</v>
      </c>
      <c r="J27" s="30">
        <f t="shared" si="1"/>
        <v>4.0500759374999999</v>
      </c>
      <c r="K27" s="30">
        <f t="shared" si="2"/>
        <v>4.2384515624999999</v>
      </c>
      <c r="L27" s="30">
        <f t="shared" si="12"/>
        <v>4.3326393750000003</v>
      </c>
      <c r="M27" s="30">
        <f t="shared" si="3"/>
        <v>4.5210150000000002</v>
      </c>
      <c r="N27" s="30">
        <f t="shared" si="4"/>
        <v>4.7093906250000002</v>
      </c>
    </row>
    <row r="28" spans="1:14" x14ac:dyDescent="0.25">
      <c r="A28" s="31">
        <v>460</v>
      </c>
      <c r="B28" s="30">
        <f t="shared" si="5"/>
        <v>1.9684089999999999</v>
      </c>
      <c r="C28" s="30">
        <f t="shared" si="6"/>
        <v>2.2636703499999995</v>
      </c>
      <c r="D28" s="30">
        <f t="shared" si="7"/>
        <v>2.4605112499999997</v>
      </c>
      <c r="E28" s="30">
        <f t="shared" si="8"/>
        <v>2.7557725999999994</v>
      </c>
      <c r="F28" s="30">
        <f t="shared" si="9"/>
        <v>2.9526134999999991</v>
      </c>
      <c r="G28" s="30">
        <f t="shared" si="10"/>
        <v>3.1494543999999998</v>
      </c>
      <c r="H28" s="30">
        <f t="shared" si="11"/>
        <v>3.5431361999999997</v>
      </c>
      <c r="I28" s="30">
        <f t="shared" si="0"/>
        <v>3.9368179999999997</v>
      </c>
      <c r="J28" s="30">
        <f t="shared" si="1"/>
        <v>4.2320793499999994</v>
      </c>
      <c r="K28" s="30">
        <f t="shared" si="2"/>
        <v>4.4289202499999991</v>
      </c>
      <c r="L28" s="30">
        <f t="shared" si="12"/>
        <v>4.527340699999999</v>
      </c>
      <c r="M28" s="30">
        <f t="shared" si="3"/>
        <v>4.7241815999999996</v>
      </c>
      <c r="N28" s="30">
        <f t="shared" si="4"/>
        <v>4.9210224999999994</v>
      </c>
    </row>
    <row r="29" spans="1:14" x14ac:dyDescent="0.25">
      <c r="A29" s="31">
        <v>470</v>
      </c>
      <c r="B29" s="30">
        <f t="shared" si="5"/>
        <v>2.0549222500000002</v>
      </c>
      <c r="C29" s="30">
        <f t="shared" si="6"/>
        <v>2.3631605874999999</v>
      </c>
      <c r="D29" s="30">
        <f t="shared" si="7"/>
        <v>2.5686528124999999</v>
      </c>
      <c r="E29" s="30">
        <f t="shared" si="8"/>
        <v>2.8768911499999996</v>
      </c>
      <c r="F29" s="30">
        <f t="shared" si="9"/>
        <v>3.0823833749999996</v>
      </c>
      <c r="G29" s="30">
        <f t="shared" si="10"/>
        <v>3.2878756000000005</v>
      </c>
      <c r="H29" s="30">
        <f t="shared" si="11"/>
        <v>3.6988600500000004</v>
      </c>
      <c r="I29" s="30">
        <f t="shared" si="0"/>
        <v>4.1098445000000003</v>
      </c>
      <c r="J29" s="30">
        <f t="shared" si="1"/>
        <v>4.4180828375000001</v>
      </c>
      <c r="K29" s="30">
        <f t="shared" si="2"/>
        <v>4.6235750624999996</v>
      </c>
      <c r="L29" s="30">
        <f t="shared" si="12"/>
        <v>4.7263211749999998</v>
      </c>
      <c r="M29" s="30">
        <f t="shared" si="3"/>
        <v>4.9318134000000002</v>
      </c>
      <c r="N29" s="30">
        <f t="shared" si="4"/>
        <v>5.1373056249999998</v>
      </c>
    </row>
    <row r="30" spans="1:14" x14ac:dyDescent="0.25">
      <c r="A30" s="31">
        <v>480</v>
      </c>
      <c r="B30" s="30">
        <f t="shared" si="5"/>
        <v>2.1432960000000003</v>
      </c>
      <c r="C30" s="30">
        <f t="shared" si="6"/>
        <v>2.4647904000000005</v>
      </c>
      <c r="D30" s="30">
        <f t="shared" si="7"/>
        <v>2.6791200000000006</v>
      </c>
      <c r="E30" s="30">
        <f t="shared" si="8"/>
        <v>3.0006143999999999</v>
      </c>
      <c r="F30" s="30">
        <f t="shared" si="9"/>
        <v>3.214944</v>
      </c>
      <c r="G30" s="30">
        <f t="shared" si="10"/>
        <v>3.4292736000000006</v>
      </c>
      <c r="H30" s="30">
        <f t="shared" si="11"/>
        <v>3.8579328000000008</v>
      </c>
      <c r="I30" s="30">
        <f t="shared" si="0"/>
        <v>4.2865920000000006</v>
      </c>
      <c r="J30" s="30">
        <f t="shared" si="1"/>
        <v>4.6080864000000004</v>
      </c>
      <c r="K30" s="30">
        <f t="shared" si="2"/>
        <v>4.8224160000000005</v>
      </c>
      <c r="L30" s="30">
        <f t="shared" si="12"/>
        <v>4.929580800000001</v>
      </c>
      <c r="M30" s="30">
        <f t="shared" si="3"/>
        <v>5.1439104000000011</v>
      </c>
      <c r="N30" s="30">
        <f t="shared" si="4"/>
        <v>5.3582400000000012</v>
      </c>
    </row>
    <row r="31" spans="1:14" x14ac:dyDescent="0.25">
      <c r="A31" s="31">
        <v>490</v>
      </c>
      <c r="B31" s="30">
        <f t="shared" si="5"/>
        <v>2.2335302499999998</v>
      </c>
      <c r="C31" s="30">
        <f t="shared" si="6"/>
        <v>2.5685597874999999</v>
      </c>
      <c r="D31" s="30">
        <f t="shared" si="7"/>
        <v>2.7919128124999997</v>
      </c>
      <c r="E31" s="30">
        <f t="shared" si="8"/>
        <v>3.1269423499999993</v>
      </c>
      <c r="F31" s="30">
        <f t="shared" si="9"/>
        <v>3.3502953749999995</v>
      </c>
      <c r="G31" s="30">
        <f t="shared" si="10"/>
        <v>3.5736484000000002</v>
      </c>
      <c r="H31" s="30">
        <f t="shared" si="11"/>
        <v>4.0203544500000001</v>
      </c>
      <c r="I31" s="30">
        <f t="shared" si="0"/>
        <v>4.4670604999999997</v>
      </c>
      <c r="J31" s="30">
        <f t="shared" si="1"/>
        <v>4.8020900374999993</v>
      </c>
      <c r="K31" s="30">
        <f t="shared" si="2"/>
        <v>5.0254430624999991</v>
      </c>
      <c r="L31" s="30">
        <f t="shared" si="12"/>
        <v>5.1371195749999998</v>
      </c>
      <c r="M31" s="30">
        <f t="shared" si="3"/>
        <v>5.3604725999999996</v>
      </c>
      <c r="N31" s="30">
        <f t="shared" si="4"/>
        <v>5.5838256249999993</v>
      </c>
    </row>
    <row r="32" spans="1:14" x14ac:dyDescent="0.25">
      <c r="A32" s="31">
        <v>500</v>
      </c>
      <c r="B32" s="30">
        <f t="shared" si="5"/>
        <v>2.3256250000000001</v>
      </c>
      <c r="C32" s="30">
        <f t="shared" si="6"/>
        <v>2.67446875</v>
      </c>
      <c r="D32" s="30">
        <f t="shared" si="7"/>
        <v>2.9070312500000002</v>
      </c>
      <c r="E32" s="30">
        <f t="shared" si="8"/>
        <v>3.2558749999999996</v>
      </c>
      <c r="F32" s="30">
        <f t="shared" si="9"/>
        <v>3.4884374999999999</v>
      </c>
      <c r="G32" s="30">
        <f t="shared" si="10"/>
        <v>3.7210000000000001</v>
      </c>
      <c r="H32" s="30">
        <f t="shared" si="11"/>
        <v>4.1861250000000005</v>
      </c>
      <c r="I32" s="30">
        <f t="shared" si="0"/>
        <v>4.6512500000000001</v>
      </c>
      <c r="J32" s="30">
        <f t="shared" si="1"/>
        <v>5.0000937499999996</v>
      </c>
      <c r="K32" s="30">
        <f t="shared" si="2"/>
        <v>5.2326562499999998</v>
      </c>
      <c r="L32" s="30">
        <f t="shared" si="12"/>
        <v>5.3489374999999999</v>
      </c>
      <c r="M32" s="30">
        <f t="shared" si="3"/>
        <v>5.5815000000000001</v>
      </c>
      <c r="N32" s="30">
        <f t="shared" si="4"/>
        <v>5.8140625000000004</v>
      </c>
    </row>
    <row r="33" spans="1:14" x14ac:dyDescent="0.25">
      <c r="A33" s="31">
        <v>510</v>
      </c>
      <c r="B33" s="30">
        <f t="shared" si="5"/>
        <v>2.4195802499999997</v>
      </c>
      <c r="C33" s="30">
        <f t="shared" si="6"/>
        <v>2.7825172874999993</v>
      </c>
      <c r="D33" s="30">
        <f t="shared" si="7"/>
        <v>3.0244753124999995</v>
      </c>
      <c r="E33" s="30">
        <f t="shared" si="8"/>
        <v>3.3874123499999991</v>
      </c>
      <c r="F33" s="30">
        <f t="shared" si="9"/>
        <v>3.6293703749999988</v>
      </c>
      <c r="G33" s="30">
        <f t="shared" si="10"/>
        <v>3.8713283999999994</v>
      </c>
      <c r="H33" s="30">
        <f t="shared" si="11"/>
        <v>4.3552444499999989</v>
      </c>
      <c r="I33" s="30">
        <f t="shared" si="0"/>
        <v>4.8391604999999993</v>
      </c>
      <c r="J33" s="30">
        <f t="shared" si="1"/>
        <v>5.2020975374999985</v>
      </c>
      <c r="K33" s="30">
        <f t="shared" si="2"/>
        <v>5.4440555624999982</v>
      </c>
      <c r="L33" s="30">
        <f t="shared" si="12"/>
        <v>5.5650345749999985</v>
      </c>
      <c r="M33" s="30">
        <f t="shared" si="3"/>
        <v>5.8069925999999992</v>
      </c>
      <c r="N33" s="30">
        <f t="shared" si="4"/>
        <v>6.0489506249999989</v>
      </c>
    </row>
    <row r="34" spans="1:14" x14ac:dyDescent="0.25">
      <c r="A34" s="31">
        <v>520</v>
      </c>
      <c r="B34" s="30">
        <f t="shared" si="5"/>
        <v>2.515396</v>
      </c>
      <c r="C34" s="30">
        <f t="shared" si="6"/>
        <v>2.8927054000000001</v>
      </c>
      <c r="D34" s="30">
        <f t="shared" si="7"/>
        <v>3.1442449999999997</v>
      </c>
      <c r="E34" s="30">
        <f t="shared" si="8"/>
        <v>3.5215543999999994</v>
      </c>
      <c r="F34" s="30">
        <f t="shared" si="9"/>
        <v>3.7730939999999995</v>
      </c>
      <c r="G34" s="30">
        <f t="shared" si="10"/>
        <v>4.0246336000000005</v>
      </c>
      <c r="H34" s="30">
        <f t="shared" si="11"/>
        <v>4.5277127999999998</v>
      </c>
      <c r="I34" s="30">
        <f t="shared" si="0"/>
        <v>5.0307919999999999</v>
      </c>
      <c r="J34" s="30">
        <f t="shared" si="1"/>
        <v>5.4081013999999996</v>
      </c>
      <c r="K34" s="30">
        <f t="shared" si="2"/>
        <v>5.6596409999999997</v>
      </c>
      <c r="L34" s="30">
        <f t="shared" si="12"/>
        <v>5.7854108000000002</v>
      </c>
      <c r="M34" s="30">
        <f t="shared" si="3"/>
        <v>6.0369504000000003</v>
      </c>
      <c r="N34" s="30">
        <f t="shared" si="4"/>
        <v>6.2884899999999995</v>
      </c>
    </row>
    <row r="35" spans="1:14" x14ac:dyDescent="0.25">
      <c r="A35" s="31">
        <v>530</v>
      </c>
      <c r="B35" s="30">
        <f t="shared" si="5"/>
        <v>2.6130722500000005</v>
      </c>
      <c r="C35" s="30">
        <f t="shared" si="6"/>
        <v>3.0050330875000006</v>
      </c>
      <c r="D35" s="30">
        <f t="shared" si="7"/>
        <v>3.2663403125000006</v>
      </c>
      <c r="E35" s="30">
        <f t="shared" si="8"/>
        <v>3.6583011500000002</v>
      </c>
      <c r="F35" s="30">
        <f t="shared" si="9"/>
        <v>3.9196083750000001</v>
      </c>
      <c r="G35" s="30">
        <f t="shared" si="10"/>
        <v>4.1809156000000005</v>
      </c>
      <c r="H35" s="30">
        <f t="shared" si="11"/>
        <v>4.7035300500000012</v>
      </c>
      <c r="I35" s="30">
        <f t="shared" si="0"/>
        <v>5.2261445000000011</v>
      </c>
      <c r="J35" s="30">
        <f t="shared" si="1"/>
        <v>5.6181053375000003</v>
      </c>
      <c r="K35" s="30">
        <f t="shared" si="2"/>
        <v>5.8794125625000007</v>
      </c>
      <c r="L35" s="30">
        <f t="shared" si="12"/>
        <v>6.0100661750000013</v>
      </c>
      <c r="M35" s="30">
        <f t="shared" si="3"/>
        <v>6.2713734000000008</v>
      </c>
      <c r="N35" s="30">
        <f t="shared" si="4"/>
        <v>6.5326806250000011</v>
      </c>
    </row>
    <row r="36" spans="1:14" x14ac:dyDescent="0.25">
      <c r="A36" s="31">
        <v>540</v>
      </c>
      <c r="B36" s="30">
        <f t="shared" si="5"/>
        <v>2.7126089999999996</v>
      </c>
      <c r="C36" s="30">
        <f t="shared" si="6"/>
        <v>3.1195003499999996</v>
      </c>
      <c r="D36" s="30">
        <f t="shared" si="7"/>
        <v>3.3907612499999997</v>
      </c>
      <c r="E36" s="30">
        <f t="shared" si="8"/>
        <v>3.7976525999999993</v>
      </c>
      <c r="F36" s="30">
        <f t="shared" si="9"/>
        <v>4.068913499999999</v>
      </c>
      <c r="G36" s="30">
        <f t="shared" si="10"/>
        <v>4.3401743999999995</v>
      </c>
      <c r="H36" s="30">
        <f t="shared" si="11"/>
        <v>4.8826961999999998</v>
      </c>
      <c r="I36" s="30">
        <f t="shared" si="0"/>
        <v>5.4252179999999992</v>
      </c>
      <c r="J36" s="30">
        <f t="shared" si="1"/>
        <v>5.8321093499999987</v>
      </c>
      <c r="K36" s="30">
        <f t="shared" si="2"/>
        <v>6.1033702499999993</v>
      </c>
      <c r="L36" s="30">
        <f t="shared" si="12"/>
        <v>6.2390006999999992</v>
      </c>
      <c r="M36" s="30">
        <f t="shared" si="3"/>
        <v>6.5102615999999998</v>
      </c>
      <c r="N36" s="30">
        <f t="shared" si="4"/>
        <v>6.7815224999999995</v>
      </c>
    </row>
    <row r="37" spans="1:14" x14ac:dyDescent="0.25">
      <c r="A37" s="31">
        <v>550</v>
      </c>
      <c r="B37" s="30">
        <f t="shared" si="5"/>
        <v>2.8140062500000003</v>
      </c>
      <c r="C37" s="30">
        <f t="shared" si="6"/>
        <v>3.2361071875</v>
      </c>
      <c r="D37" s="30">
        <f t="shared" si="7"/>
        <v>3.5175078124999999</v>
      </c>
      <c r="E37" s="30">
        <f t="shared" si="8"/>
        <v>3.9396087499999997</v>
      </c>
      <c r="F37" s="30">
        <f t="shared" si="9"/>
        <v>4.2210093749999995</v>
      </c>
      <c r="G37" s="30">
        <f t="shared" si="10"/>
        <v>4.5024100000000002</v>
      </c>
      <c r="H37" s="30">
        <f t="shared" si="11"/>
        <v>5.0652112499999999</v>
      </c>
      <c r="I37" s="30">
        <f t="shared" si="0"/>
        <v>5.6280125000000005</v>
      </c>
      <c r="J37" s="30">
        <f t="shared" si="1"/>
        <v>6.0501134374999994</v>
      </c>
      <c r="K37" s="30">
        <f t="shared" si="2"/>
        <v>6.3315140625000002</v>
      </c>
      <c r="L37" s="30">
        <f t="shared" si="12"/>
        <v>6.4722143750000001</v>
      </c>
      <c r="M37" s="30">
        <f t="shared" si="3"/>
        <v>6.7536149999999999</v>
      </c>
      <c r="N37" s="30">
        <f t="shared" si="4"/>
        <v>7.0350156249999998</v>
      </c>
    </row>
    <row r="38" spans="1:14" x14ac:dyDescent="0.25">
      <c r="A38" s="31">
        <v>560</v>
      </c>
      <c r="B38" s="30">
        <f t="shared" si="5"/>
        <v>2.9172639999999999</v>
      </c>
      <c r="C38" s="30">
        <f t="shared" si="6"/>
        <v>3.3548535999999998</v>
      </c>
      <c r="D38" s="30">
        <f t="shared" si="7"/>
        <v>3.6465799999999997</v>
      </c>
      <c r="E38" s="30">
        <f t="shared" si="8"/>
        <v>4.0841695999999992</v>
      </c>
      <c r="F38" s="30">
        <f t="shared" si="9"/>
        <v>4.3758959999999991</v>
      </c>
      <c r="G38" s="30">
        <f t="shared" si="10"/>
        <v>4.6676223999999999</v>
      </c>
      <c r="H38" s="30">
        <f t="shared" si="11"/>
        <v>5.2510751999999998</v>
      </c>
      <c r="I38" s="30">
        <f t="shared" si="0"/>
        <v>5.8345279999999997</v>
      </c>
      <c r="J38" s="30">
        <f t="shared" si="1"/>
        <v>6.2721175999999987</v>
      </c>
      <c r="K38" s="30">
        <f t="shared" si="2"/>
        <v>6.5638439999999987</v>
      </c>
      <c r="L38" s="30">
        <f t="shared" si="12"/>
        <v>6.7097071999999995</v>
      </c>
      <c r="M38" s="30">
        <f t="shared" si="3"/>
        <v>7.0014335999999995</v>
      </c>
      <c r="N38" s="30">
        <f t="shared" si="4"/>
        <v>7.2931599999999994</v>
      </c>
    </row>
    <row r="39" spans="1:14" x14ac:dyDescent="0.25">
      <c r="A39" s="31">
        <v>570</v>
      </c>
      <c r="B39" s="30">
        <f t="shared" si="5"/>
        <v>3.0223822500000002</v>
      </c>
      <c r="C39" s="30">
        <f t="shared" si="6"/>
        <v>3.4757395875000001</v>
      </c>
      <c r="D39" s="30">
        <f t="shared" si="7"/>
        <v>3.7779778125000001</v>
      </c>
      <c r="E39" s="30">
        <f t="shared" si="8"/>
        <v>4.2313351499999996</v>
      </c>
      <c r="F39" s="30">
        <f t="shared" si="9"/>
        <v>4.5335733749999996</v>
      </c>
      <c r="G39" s="30">
        <f t="shared" si="10"/>
        <v>4.8358116000000004</v>
      </c>
      <c r="H39" s="30">
        <f t="shared" si="11"/>
        <v>5.4402880500000004</v>
      </c>
      <c r="I39" s="30">
        <f t="shared" si="0"/>
        <v>6.0447645000000003</v>
      </c>
      <c r="J39" s="30">
        <f t="shared" si="1"/>
        <v>6.4981218374999994</v>
      </c>
      <c r="K39" s="30">
        <f t="shared" si="2"/>
        <v>6.8003600624999994</v>
      </c>
      <c r="L39" s="30">
        <f t="shared" si="12"/>
        <v>6.9514791750000002</v>
      </c>
      <c r="M39" s="30">
        <f t="shared" si="3"/>
        <v>7.2537174000000002</v>
      </c>
      <c r="N39" s="30">
        <f t="shared" si="4"/>
        <v>7.5559556250000002</v>
      </c>
    </row>
    <row r="40" spans="1:14" x14ac:dyDescent="0.25">
      <c r="A40" s="31">
        <v>580</v>
      </c>
      <c r="B40" s="30">
        <f t="shared" si="5"/>
        <v>3.1293610000000003</v>
      </c>
      <c r="C40" s="30">
        <f t="shared" si="6"/>
        <v>3.5987651500000002</v>
      </c>
      <c r="D40" s="30">
        <f t="shared" si="7"/>
        <v>3.9117012500000001</v>
      </c>
      <c r="E40" s="30">
        <f t="shared" si="8"/>
        <v>4.3811054</v>
      </c>
      <c r="F40" s="30">
        <f t="shared" si="9"/>
        <v>4.6940415</v>
      </c>
      <c r="G40" s="30">
        <f t="shared" si="10"/>
        <v>5.0069776000000008</v>
      </c>
      <c r="H40" s="30">
        <f t="shared" si="11"/>
        <v>5.6328498000000007</v>
      </c>
      <c r="I40" s="30">
        <f t="shared" si="0"/>
        <v>6.2587220000000006</v>
      </c>
      <c r="J40" s="30">
        <f t="shared" si="1"/>
        <v>6.7281261499999996</v>
      </c>
      <c r="K40" s="30">
        <f t="shared" si="2"/>
        <v>7.0410622499999995</v>
      </c>
      <c r="L40" s="30">
        <f t="shared" si="12"/>
        <v>7.1975303000000004</v>
      </c>
      <c r="M40" s="30">
        <f t="shared" si="3"/>
        <v>7.5104664000000003</v>
      </c>
      <c r="N40" s="30">
        <f t="shared" si="4"/>
        <v>7.8234025000000003</v>
      </c>
    </row>
    <row r="41" spans="1:14" x14ac:dyDescent="0.25">
      <c r="A41" s="31">
        <v>590</v>
      </c>
      <c r="B41" s="30">
        <f t="shared" si="5"/>
        <v>3.2382002499999998</v>
      </c>
      <c r="C41" s="30">
        <f t="shared" si="6"/>
        <v>3.7239302874999995</v>
      </c>
      <c r="D41" s="30">
        <f t="shared" si="7"/>
        <v>4.0477503124999998</v>
      </c>
      <c r="E41" s="30">
        <f t="shared" si="8"/>
        <v>4.5334803499999987</v>
      </c>
      <c r="F41" s="30">
        <f t="shared" si="9"/>
        <v>4.8573003749999986</v>
      </c>
      <c r="G41" s="30">
        <f t="shared" si="10"/>
        <v>5.1811203999999993</v>
      </c>
      <c r="H41" s="30">
        <f t="shared" si="11"/>
        <v>5.8287604499999999</v>
      </c>
      <c r="I41" s="30">
        <f t="shared" si="0"/>
        <v>6.4764004999999996</v>
      </c>
      <c r="J41" s="30">
        <f t="shared" si="1"/>
        <v>6.9621305374999984</v>
      </c>
      <c r="K41" s="30">
        <f t="shared" si="2"/>
        <v>7.2859505624999983</v>
      </c>
      <c r="L41" s="30">
        <f t="shared" si="12"/>
        <v>7.4478605749999991</v>
      </c>
      <c r="M41" s="30">
        <f t="shared" si="3"/>
        <v>7.7716805999999989</v>
      </c>
      <c r="N41" s="30">
        <f t="shared" si="4"/>
        <v>8.0955006249999997</v>
      </c>
    </row>
    <row r="42" spans="1:14" x14ac:dyDescent="0.25">
      <c r="A42" s="31">
        <v>600</v>
      </c>
      <c r="B42" s="30">
        <f t="shared" si="5"/>
        <v>3.3489</v>
      </c>
      <c r="C42" s="30">
        <f t="shared" si="6"/>
        <v>3.851235</v>
      </c>
      <c r="D42" s="30">
        <f t="shared" si="7"/>
        <v>4.1861249999999997</v>
      </c>
      <c r="E42" s="30">
        <f t="shared" si="8"/>
        <v>4.6884599999999992</v>
      </c>
      <c r="F42" s="30">
        <f t="shared" si="9"/>
        <v>5.0233499999999998</v>
      </c>
      <c r="G42" s="30">
        <f t="shared" si="10"/>
        <v>5.3582400000000003</v>
      </c>
      <c r="H42" s="30">
        <f t="shared" si="11"/>
        <v>6.0280200000000006</v>
      </c>
      <c r="I42" s="30">
        <f t="shared" si="0"/>
        <v>6.6978</v>
      </c>
      <c r="J42" s="30">
        <f t="shared" si="1"/>
        <v>7.2001349999999995</v>
      </c>
      <c r="K42" s="30">
        <f t="shared" si="2"/>
        <v>7.5350250000000001</v>
      </c>
      <c r="L42" s="30">
        <f t="shared" si="12"/>
        <v>7.7024699999999999</v>
      </c>
      <c r="M42" s="30">
        <f t="shared" si="3"/>
        <v>8.0373599999999996</v>
      </c>
      <c r="N42" s="30">
        <f t="shared" si="4"/>
        <v>8.3722499999999993</v>
      </c>
    </row>
    <row r="43" spans="1:14" x14ac:dyDescent="0.25">
      <c r="D43" s="39"/>
      <c r="E43" s="39"/>
      <c r="F43" s="39"/>
      <c r="G43" s="39"/>
    </row>
    <row r="44" spans="1:14" x14ac:dyDescent="0.25">
      <c r="D44" s="39"/>
      <c r="E44" s="39"/>
      <c r="F44" s="39"/>
      <c r="G44" s="39"/>
    </row>
  </sheetData>
  <mergeCells count="2">
    <mergeCell ref="D43:G43"/>
    <mergeCell ref="D44:G44"/>
  </mergeCells>
  <pageMargins left="0.7" right="0.7" top="0.75" bottom="0.75" header="0.3" footer="0.3"/>
  <pageSetup scale="75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0"/>
  <sheetViews>
    <sheetView tabSelected="1" workbookViewId="0">
      <selection activeCell="E22" sqref="E22"/>
    </sheetView>
  </sheetViews>
  <sheetFormatPr defaultRowHeight="15" x14ac:dyDescent="0.25"/>
  <cols>
    <col min="1" max="1" width="9.140625" style="17"/>
    <col min="2" max="2" width="20.28515625" style="17" customWidth="1"/>
    <col min="3" max="3" width="6.140625" style="17" customWidth="1"/>
    <col min="4" max="4" width="5" style="17" customWidth="1"/>
    <col min="5" max="5" width="29" bestFit="1" customWidth="1"/>
  </cols>
  <sheetData>
    <row r="1" spans="1:13" ht="15.75" thickBot="1" x14ac:dyDescent="0.3">
      <c r="A1" s="15" t="s">
        <v>0</v>
      </c>
      <c r="B1" s="4" t="s">
        <v>1</v>
      </c>
      <c r="F1" s="3"/>
      <c r="G1" s="3"/>
      <c r="H1" s="3"/>
      <c r="I1" s="3"/>
      <c r="J1" s="3"/>
      <c r="K1" s="3"/>
      <c r="L1" s="3"/>
      <c r="M1" s="3"/>
    </row>
    <row r="2" spans="1:13" hidden="1" x14ac:dyDescent="0.25">
      <c r="A2" s="18">
        <v>0.5</v>
      </c>
      <c r="B2" s="28">
        <v>5</v>
      </c>
    </row>
    <row r="3" spans="1:13" hidden="1" x14ac:dyDescent="0.25">
      <c r="A3" s="19">
        <v>1</v>
      </c>
      <c r="B3" s="28">
        <v>5</v>
      </c>
    </row>
    <row r="4" spans="1:13" hidden="1" x14ac:dyDescent="0.25">
      <c r="A4" s="19">
        <v>1.25</v>
      </c>
      <c r="B4" s="28">
        <v>5</v>
      </c>
    </row>
    <row r="5" spans="1:13" x14ac:dyDescent="0.25">
      <c r="A5" s="19">
        <v>1.5</v>
      </c>
      <c r="B5" s="28">
        <v>5</v>
      </c>
    </row>
    <row r="6" spans="1:13" x14ac:dyDescent="0.25">
      <c r="A6" s="19">
        <v>1.8</v>
      </c>
      <c r="B6" s="25">
        <v>50</v>
      </c>
    </row>
    <row r="7" spans="1:13" hidden="1" x14ac:dyDescent="0.25">
      <c r="A7" s="19">
        <v>2</v>
      </c>
      <c r="B7" s="20">
        <v>80</v>
      </c>
    </row>
    <row r="8" spans="1:13" x14ac:dyDescent="0.25">
      <c r="A8" s="19">
        <v>2.2000000000000002</v>
      </c>
      <c r="B8" s="20">
        <v>80</v>
      </c>
    </row>
    <row r="9" spans="1:13" hidden="1" x14ac:dyDescent="0.25">
      <c r="A9" s="19">
        <v>2.5</v>
      </c>
      <c r="B9" s="21">
        <v>100</v>
      </c>
    </row>
    <row r="10" spans="1:13" x14ac:dyDescent="0.25">
      <c r="A10" s="19">
        <v>2.8</v>
      </c>
      <c r="B10" s="21">
        <v>100</v>
      </c>
    </row>
    <row r="11" spans="1:13" hidden="1" x14ac:dyDescent="0.25">
      <c r="A11" s="19">
        <v>3</v>
      </c>
      <c r="B11" s="22">
        <v>150</v>
      </c>
    </row>
    <row r="12" spans="1:13" x14ac:dyDescent="0.25">
      <c r="A12" s="19">
        <v>3.25</v>
      </c>
      <c r="B12" s="22">
        <v>150</v>
      </c>
    </row>
    <row r="13" spans="1:13" hidden="1" x14ac:dyDescent="0.25">
      <c r="A13" s="19">
        <v>3.5</v>
      </c>
      <c r="B13" s="23" t="s">
        <v>9</v>
      </c>
    </row>
    <row r="14" spans="1:13" hidden="1" x14ac:dyDescent="0.25">
      <c r="A14" s="19">
        <v>3.75</v>
      </c>
      <c r="B14" s="23" t="s">
        <v>11</v>
      </c>
    </row>
    <row r="15" spans="1:13" hidden="1" x14ac:dyDescent="0.25">
      <c r="A15" s="19">
        <v>4.5</v>
      </c>
      <c r="B15" s="23" t="s">
        <v>9</v>
      </c>
    </row>
    <row r="16" spans="1:13" ht="15.75" thickBot="1" x14ac:dyDescent="0.3"/>
    <row r="17" spans="1:2" ht="15.75" thickBot="1" x14ac:dyDescent="0.3">
      <c r="A17" s="15" t="s">
        <v>2</v>
      </c>
      <c r="B17" s="4" t="s">
        <v>76</v>
      </c>
    </row>
    <row r="18" spans="1:2" ht="15" customHeight="1" x14ac:dyDescent="0.25">
      <c r="A18" s="16">
        <v>25</v>
      </c>
      <c r="B18" s="24">
        <v>20</v>
      </c>
    </row>
    <row r="19" spans="1:2" x14ac:dyDescent="0.25">
      <c r="A19" s="16">
        <v>35</v>
      </c>
      <c r="B19" s="26">
        <v>50</v>
      </c>
    </row>
    <row r="20" spans="1:2" x14ac:dyDescent="0.25">
      <c r="A20" s="16" t="s">
        <v>10</v>
      </c>
      <c r="B20" s="27">
        <v>80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7789B-B53E-4EF7-A2E0-3A9475527B5A}">
  <dimension ref="A1:O14"/>
  <sheetViews>
    <sheetView zoomScale="120" zoomScaleNormal="120" workbookViewId="0">
      <selection activeCell="Q30" sqref="Q30"/>
    </sheetView>
  </sheetViews>
  <sheetFormatPr defaultRowHeight="15" x14ac:dyDescent="0.25"/>
  <cols>
    <col min="1" max="1" width="7.85546875" customWidth="1"/>
    <col min="2" max="2" width="5.7109375" bestFit="1" customWidth="1"/>
    <col min="3" max="6" width="5.7109375" hidden="1" customWidth="1"/>
    <col min="7" max="14" width="5.7109375" customWidth="1"/>
  </cols>
  <sheetData>
    <row r="1" spans="1:15" x14ac:dyDescent="0.25">
      <c r="B1" s="40" t="s">
        <v>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5" ht="15" customHeight="1" thickBot="1" x14ac:dyDescent="0.3">
      <c r="A2" s="41" t="s">
        <v>4</v>
      </c>
      <c r="B2" s="5"/>
      <c r="C2" s="6">
        <v>200</v>
      </c>
      <c r="D2" s="6">
        <v>220</v>
      </c>
      <c r="E2" s="6">
        <v>240</v>
      </c>
      <c r="F2" s="6">
        <v>260</v>
      </c>
      <c r="G2" s="6">
        <v>280</v>
      </c>
      <c r="H2" s="6">
        <v>300</v>
      </c>
      <c r="I2" s="6">
        <v>320</v>
      </c>
      <c r="J2" s="6">
        <v>340</v>
      </c>
      <c r="K2" s="6">
        <v>360</v>
      </c>
      <c r="L2" s="6">
        <v>380</v>
      </c>
      <c r="M2" s="6">
        <v>400</v>
      </c>
      <c r="N2" s="6">
        <v>420</v>
      </c>
      <c r="O2" s="2"/>
    </row>
    <row r="3" spans="1:15" hidden="1" x14ac:dyDescent="0.25">
      <c r="A3" s="41"/>
      <c r="B3" s="7">
        <v>0.12</v>
      </c>
      <c r="C3" s="8">
        <f>IF(0.5*(($B3*0.001)*((C$2*0.305)^2))&lt;=MED!$A$3,MED!$B$2,IF(0.5*(($B3*0.001)*((C$2*0.305)^2))&lt;=MED!$A$4,MED!$B$3,IF(0.5*(($B3*0.001)*((C$2*0.305)^2))&lt;=MED!$A$5,MED!$B$4,IF(0.5*(($B3*0.001)*((C$2*0.305)^2))&lt;=MED!$A$6,MED!$B$5,IF(0.5*(($B3*0.001)*((C$2*0.305)^2))&lt;=MED!$A$7,MED!$B$6,IF(0.5*(($B3*0.001)*((C$2*0.305)^2))&lt;=MED!$A$8,MED!$B$7,IF(0.5*(($B3*0.001)*((C$2*0.305)^2))&lt;=MED!$A$9,MED!$B$8,IF(0.5*(($B3*0.001)*((C$2*0.305)^2))&lt;=MED!$A$10,MED!$B$9,IF(0.5*(($B3*0.001)*((C$2*0.305)^2))&lt;=MED!$A$11,MED!$B$10,IF(0.5*(($B3*0.001)*((C$2*0.305)^2))&lt;=MED!$A$12,MED!$B$11,IF(0.5*(($B3*0.001)*((C$2*0.305)^2))&lt;=MED!$A$13,MED!$B$12,IF(0.5*(($B3*0.001)*((C$2*0.305)^2))&lt;=MED!$A$14,MED!$B$13,IF(0.5*(($B3*0.001)*((C$2*0.305)^2))&lt;=MED!$A$15,MED!$B$14,IF(0.5*(($B3*0.001)*((C$2*0.305)^2))&lt;=MED!$A$16,MED!$B$15))))))))))))))</f>
        <v>5</v>
      </c>
      <c r="D3" s="8">
        <f>IF(0.5*(($B3*0.001)*((D$2*0.305)^2))&lt;=MED!$A$3,MED!$B$2,IF(0.5*(($B3*0.001)*((D$2*0.305)^2))&lt;=MED!$A$4,MED!$B$3,IF(0.5*(($B3*0.001)*((D$2*0.305)^2))&lt;=MED!$A$5,MED!$B$4,IF(0.5*(($B3*0.001)*((D$2*0.305)^2))&lt;=MED!$A$6,MED!$B$5,IF(0.5*(($B3*0.001)*((D$2*0.305)^2))&lt;=MED!$A$7,MED!$B$6,IF(0.5*(($B3*0.001)*((D$2*0.305)^2))&lt;=MED!$A$8,MED!$B$7,IF(0.5*(($B3*0.001)*((D$2*0.305)^2))&lt;=MED!$A$9,MED!$B$8,IF(0.5*(($B3*0.001)*((D$2*0.305)^2))&lt;=MED!$A$10,MED!$B$9,IF(0.5*(($B3*0.001)*((D$2*0.305)^2))&lt;=MED!$A$11,MED!$B$10,IF(0.5*(($B3*0.001)*((D$2*0.305)^2))&lt;=MED!$A$12,MED!$B$11,IF(0.5*(($B3*0.001)*((D$2*0.305)^2))&lt;=MED!$A$13,MED!$B$12,IF(0.5*(($B3*0.001)*((D$2*0.305)^2))&lt;=MED!$A$14,MED!$B$13,IF(0.5*(($B3*0.001)*((D$2*0.305)^2))&lt;=MED!$A$15,MED!$B$14,IF(0.5*(($B3*0.001)*((D$2*0.305)^2))&lt;=MED!$A$16,MED!$B$15))))))))))))))</f>
        <v>5</v>
      </c>
      <c r="E3" s="8">
        <f>IF(0.5*(($B3*0.001)*((E$2*0.305)^2))&lt;=MED!$A$3,MED!$B$2,IF(0.5*(($B3*0.001)*((E$2*0.305)^2))&lt;=MED!$A$4,MED!$B$3,IF(0.5*(($B3*0.001)*((E$2*0.305)^2))&lt;=MED!$A$5,MED!$B$4,IF(0.5*(($B3*0.001)*((E$2*0.305)^2))&lt;=MED!$A$6,MED!$B$5,IF(0.5*(($B3*0.001)*((E$2*0.305)^2))&lt;=MED!$A$7,MED!$B$6,IF(0.5*(($B3*0.001)*((E$2*0.305)^2))&lt;=MED!$A$8,MED!$B$7,IF(0.5*(($B3*0.001)*((E$2*0.305)^2))&lt;=MED!$A$9,MED!$B$8,IF(0.5*(($B3*0.001)*((E$2*0.305)^2))&lt;=MED!$A$10,MED!$B$9,IF(0.5*(($B3*0.001)*((E$2*0.305)^2))&lt;=MED!$A$11,MED!$B$10,IF(0.5*(($B3*0.001)*((E$2*0.305)^2))&lt;=MED!$A$12,MED!$B$11,IF(0.5*(($B3*0.001)*((E$2*0.305)^2))&lt;=MED!$A$13,MED!$B$12,IF(0.5*(($B3*0.001)*((E$2*0.305)^2))&lt;=MED!$A$14,MED!$B$13,IF(0.5*(($B3*0.001)*((E$2*0.305)^2))&lt;=MED!$A$15,MED!$B$14,IF(0.5*(($B3*0.001)*((E$2*0.305)^2))&lt;=MED!$A$16,MED!$B$15))))))))))))))</f>
        <v>5</v>
      </c>
      <c r="F3" s="8">
        <f>IF(0.5*(($B3*0.001)*((F$2*0.305)^2))&lt;=MED!$A$3,MED!$B$2,IF(0.5*(($B3*0.001)*((F$2*0.305)^2))&lt;=MED!$A$4,MED!$B$3,IF(0.5*(($B3*0.001)*((F$2*0.305)^2))&lt;=MED!$A$5,MED!$B$4,IF(0.5*(($B3*0.001)*((F$2*0.305)^2))&lt;=MED!$A$6,MED!$B$5,IF(0.5*(($B3*0.001)*((F$2*0.305)^2))&lt;=MED!$A$7,MED!$B$6,IF(0.5*(($B3*0.001)*((F$2*0.305)^2))&lt;=MED!$A$8,MED!$B$7,IF(0.5*(($B3*0.001)*((F$2*0.305)^2))&lt;=MED!$A$9,MED!$B$8,IF(0.5*(($B3*0.001)*((F$2*0.305)^2))&lt;=MED!$A$10,MED!$B$9,IF(0.5*(($B3*0.001)*((F$2*0.305)^2))&lt;=MED!$A$11,MED!$B$10,IF(0.5*(($B3*0.001)*((F$2*0.305)^2))&lt;=MED!$A$12,MED!$B$11,IF(0.5*(($B3*0.001)*((F$2*0.305)^2))&lt;=MED!$A$13,MED!$B$12,IF(0.5*(($B3*0.001)*((F$2*0.305)^2))&lt;=MED!$A$14,MED!$B$13,IF(0.5*(($B3*0.001)*((F$2*0.305)^2))&lt;=MED!$A$15,MED!$B$14,IF(0.5*(($B3*0.001)*((F$2*0.305)^2))&lt;=MED!$A$16,MED!$B$15))))))))))))))</f>
        <v>5</v>
      </c>
      <c r="G3" s="8">
        <f>IF(0.5*(($B3*0.001)*((G$2*0.305)^2))&lt;=MED!$A$3,MED!$B$2,IF(0.5*(($B3*0.001)*((G$2*0.305)^2))&lt;=MED!$A$4,MED!$B$3,IF(0.5*(($B3*0.001)*((G$2*0.305)^2))&lt;=MED!$A$5,MED!$B$4,IF(0.5*(($B3*0.001)*((G$2*0.305)^2))&lt;=MED!$A$6,MED!$B$5,IF(0.5*(($B3*0.001)*((G$2*0.305)^2))&lt;=MED!$A$7,MED!$B$6,IF(0.5*(($B3*0.001)*((G$2*0.305)^2))&lt;=MED!$A$8,MED!$B$7,IF(0.5*(($B3*0.001)*((G$2*0.305)^2))&lt;=MED!$A$9,MED!$B$8,IF(0.5*(($B3*0.001)*((G$2*0.305)^2))&lt;=MED!$A$10,MED!$B$9,IF(0.5*(($B3*0.001)*((G$2*0.305)^2))&lt;=MED!$A$11,MED!$B$10,IF(0.5*(($B3*0.001)*((G$2*0.305)^2))&lt;=MED!$A$12,MED!$B$11,IF(0.5*(($B3*0.001)*((G$2*0.305)^2))&lt;=MED!$A$13,MED!$B$12,IF(0.5*(($B3*0.001)*((G$2*0.305)^2))&lt;=MED!$A$14,MED!$B$13,IF(0.5*(($B3*0.001)*((G$2*0.305)^2))&lt;=MED!$A$15,MED!$B$14,IF(0.5*(($B3*0.001)*((G$2*0.305)^2))&lt;=MED!$A$16,MED!$B$15))))))))))))))</f>
        <v>5</v>
      </c>
      <c r="H3" s="8">
        <f>IF(0.5*(($B3*0.001)*((H$2*0.305)^2))&lt;=MED!$A$3,MED!$B$2,IF(0.5*(($B3*0.001)*((H$2*0.305)^2))&lt;=MED!$A$4,MED!$B$3,IF(0.5*(($B3*0.001)*((H$2*0.305)^2))&lt;=MED!$A$5,MED!$B$4,IF(0.5*(($B3*0.001)*((H$2*0.305)^2))&lt;=MED!$A$6,MED!$B$5,IF(0.5*(($B3*0.001)*((H$2*0.305)^2))&lt;=MED!$A$7,MED!$B$6,IF(0.5*(($B3*0.001)*((H$2*0.305)^2))&lt;=MED!$A$8,MED!$B$7,IF(0.5*(($B3*0.001)*((H$2*0.305)^2))&lt;=MED!$A$9,MED!$B$8,IF(0.5*(($B3*0.001)*((H$2*0.305)^2))&lt;=MED!$A$10,MED!$B$9,IF(0.5*(($B3*0.001)*((H$2*0.305)^2))&lt;=MED!$A$11,MED!$B$10,IF(0.5*(($B3*0.001)*((H$2*0.305)^2))&lt;=MED!$A$12,MED!$B$11,IF(0.5*(($B3*0.001)*((H$2*0.305)^2))&lt;=MED!$A$13,MED!$B$12,IF(0.5*(($B3*0.001)*((H$2*0.305)^2))&lt;=MED!$A$14,MED!$B$13,IF(0.5*(($B3*0.001)*((H$2*0.305)^2))&lt;=MED!$A$15,MED!$B$14,IF(0.5*(($B3*0.001)*((H$2*0.305)^2))&lt;=MED!$A$16,MED!$B$15))))))))))))))</f>
        <v>5</v>
      </c>
      <c r="I3" s="8">
        <f>IF(0.5*(($B3*0.001)*((I$2*0.305)^2))&lt;=MED!$A$3,MED!$B$2,IF(0.5*(($B3*0.001)*((I$2*0.305)^2))&lt;=MED!$A$4,MED!$B$3,IF(0.5*(($B3*0.001)*((I$2*0.305)^2))&lt;=MED!$A$5,MED!$B$4,IF(0.5*(($B3*0.001)*((I$2*0.305)^2))&lt;=MED!$A$6,MED!$B$5,IF(0.5*(($B3*0.001)*((I$2*0.305)^2))&lt;=MED!$A$7,MED!$B$6,IF(0.5*(($B3*0.001)*((I$2*0.305)^2))&lt;=MED!$A$8,MED!$B$7,IF(0.5*(($B3*0.001)*((I$2*0.305)^2))&lt;=MED!$A$9,MED!$B$8,IF(0.5*(($B3*0.001)*((I$2*0.305)^2))&lt;=MED!$A$10,MED!$B$9,IF(0.5*(($B3*0.001)*((I$2*0.305)^2))&lt;=MED!$A$11,MED!$B$10,IF(0.5*(($B3*0.001)*((I$2*0.305)^2))&lt;=MED!$A$12,MED!$B$11,IF(0.5*(($B3*0.001)*((I$2*0.305)^2))&lt;=MED!$A$13,MED!$B$12,IF(0.5*(($B3*0.001)*((I$2*0.305)^2))&lt;=MED!$A$14,MED!$B$13,IF(0.5*(($B3*0.001)*((I$2*0.305)^2))&lt;=MED!$A$15,MED!$B$14,IF(0.5*(($B3*0.001)*((I$2*0.305)^2))&lt;=MED!$A$16,MED!$B$15))))))))))))))</f>
        <v>5</v>
      </c>
      <c r="J3" s="8">
        <f>IF(0.5*(($B3*0.001)*((J$2*0.305)^2))&lt;=MED!$A$3,MED!$B$2,IF(0.5*(($B3*0.001)*((J$2*0.305)^2))&lt;=MED!$A$4,MED!$B$3,IF(0.5*(($B3*0.001)*((J$2*0.305)^2))&lt;=MED!$A$5,MED!$B$4,IF(0.5*(($B3*0.001)*((J$2*0.305)^2))&lt;=MED!$A$6,MED!$B$5,IF(0.5*(($B3*0.001)*((J$2*0.305)^2))&lt;=MED!$A$7,MED!$B$6,IF(0.5*(($B3*0.001)*((J$2*0.305)^2))&lt;=MED!$A$8,MED!$B$7,IF(0.5*(($B3*0.001)*((J$2*0.305)^2))&lt;=MED!$A$9,MED!$B$8,IF(0.5*(($B3*0.001)*((J$2*0.305)^2))&lt;=MED!$A$10,MED!$B$9,IF(0.5*(($B3*0.001)*((J$2*0.305)^2))&lt;=MED!$A$11,MED!$B$10,IF(0.5*(($B3*0.001)*((J$2*0.305)^2))&lt;=MED!$A$12,MED!$B$11,IF(0.5*(($B3*0.001)*((J$2*0.305)^2))&lt;=MED!$A$13,MED!$B$12,IF(0.5*(($B3*0.001)*((J$2*0.305)^2))&lt;=MED!$A$14,MED!$B$13,IF(0.5*(($B3*0.001)*((J$2*0.305)^2))&lt;=MED!$A$15,MED!$B$14,IF(0.5*(($B3*0.001)*((J$2*0.305)^2))&lt;=MED!$A$16,MED!$B$15))))))))))))))</f>
        <v>5</v>
      </c>
      <c r="K3" s="8">
        <f>IF(0.5*(($B3*0.001)*((K$2*0.305)^2))&lt;=MED!$A$3,MED!$B$2,IF(0.5*(($B3*0.001)*((K$2*0.305)^2))&lt;=MED!$A$4,MED!$B$3,IF(0.5*(($B3*0.001)*((K$2*0.305)^2))&lt;=MED!$A$5,MED!$B$4,IF(0.5*(($B3*0.001)*((K$2*0.305)^2))&lt;=MED!$A$6,MED!$B$5,IF(0.5*(($B3*0.001)*((K$2*0.305)^2))&lt;=MED!$A$7,MED!$B$6,IF(0.5*(($B3*0.001)*((K$2*0.305)^2))&lt;=MED!$A$8,MED!$B$7,IF(0.5*(($B3*0.001)*((K$2*0.305)^2))&lt;=MED!$A$9,MED!$B$8,IF(0.5*(($B3*0.001)*((K$2*0.305)^2))&lt;=MED!$A$10,MED!$B$9,IF(0.5*(($B3*0.001)*((K$2*0.305)^2))&lt;=MED!$A$11,MED!$B$10,IF(0.5*(($B3*0.001)*((K$2*0.305)^2))&lt;=MED!$A$12,MED!$B$11,IF(0.5*(($B3*0.001)*((K$2*0.305)^2))&lt;=MED!$A$13,MED!$B$12,IF(0.5*(($B3*0.001)*((K$2*0.305)^2))&lt;=MED!$A$14,MED!$B$13,IF(0.5*(($B3*0.001)*((K$2*0.305)^2))&lt;=MED!$A$15,MED!$B$14,IF(0.5*(($B3*0.001)*((K$2*0.305)^2))&lt;=MED!$A$16,MED!$B$15))))))))))))))</f>
        <v>5</v>
      </c>
      <c r="L3" s="8">
        <f>IF(0.5*(($B3*0.001)*((L$2*0.305)^2))&lt;=MED!$A$3,MED!$B$2,IF(0.5*(($B3*0.001)*((L$2*0.305)^2))&lt;=MED!$A$4,MED!$B$3,IF(0.5*(($B3*0.001)*((L$2*0.305)^2))&lt;=MED!$A$5,MED!$B$4,IF(0.5*(($B3*0.001)*((L$2*0.305)^2))&lt;=MED!$A$6,MED!$B$5,IF(0.5*(($B3*0.001)*((L$2*0.305)^2))&lt;=MED!$A$7,MED!$B$6,IF(0.5*(($B3*0.001)*((L$2*0.305)^2))&lt;=MED!$A$8,MED!$B$7,IF(0.5*(($B3*0.001)*((L$2*0.305)^2))&lt;=MED!$A$9,MED!$B$8,IF(0.5*(($B3*0.001)*((L$2*0.305)^2))&lt;=MED!$A$10,MED!$B$9,IF(0.5*(($B3*0.001)*((L$2*0.305)^2))&lt;=MED!$A$11,MED!$B$10,IF(0.5*(($B3*0.001)*((L$2*0.305)^2))&lt;=MED!$A$12,MED!$B$11,IF(0.5*(($B3*0.001)*((L$2*0.305)^2))&lt;=MED!$A$13,MED!$B$12,IF(0.5*(($B3*0.001)*((L$2*0.305)^2))&lt;=MED!$A$14,MED!$B$13,IF(0.5*(($B3*0.001)*((L$2*0.305)^2))&lt;=MED!$A$15,MED!$B$14,IF(0.5*(($B3*0.001)*((L$2*0.305)^2))&lt;=MED!$A$16,MED!$B$15))))))))))))))</f>
        <v>5</v>
      </c>
      <c r="M3" s="8">
        <f>IF(0.5*(($B3*0.001)*((M$2*0.305)^2))&lt;=MED!$A$3,MED!$B$2,IF(0.5*(($B3*0.001)*((M$2*0.305)^2))&lt;=MED!$A$4,MED!$B$3,IF(0.5*(($B3*0.001)*((M$2*0.305)^2))&lt;=MED!$A$5,MED!$B$4,IF(0.5*(($B3*0.001)*((M$2*0.305)^2))&lt;=MED!$A$6,MED!$B$5,IF(0.5*(($B3*0.001)*((M$2*0.305)^2))&lt;=MED!$A$7,MED!$B$6,IF(0.5*(($B3*0.001)*((M$2*0.305)^2))&lt;=MED!$A$8,MED!$B$7,IF(0.5*(($B3*0.001)*((M$2*0.305)^2))&lt;=MED!$A$9,MED!$B$8,IF(0.5*(($B3*0.001)*((M$2*0.305)^2))&lt;=MED!$A$10,MED!$B$9,IF(0.5*(($B3*0.001)*((M$2*0.305)^2))&lt;=MED!$A$11,MED!$B$10,IF(0.5*(($B3*0.001)*((M$2*0.305)^2))&lt;=MED!$A$12,MED!$B$11,IF(0.5*(($B3*0.001)*((M$2*0.305)^2))&lt;=MED!$A$13,MED!$B$12,IF(0.5*(($B3*0.001)*((M$2*0.305)^2))&lt;=MED!$A$14,MED!$B$13,IF(0.5*(($B3*0.001)*((M$2*0.305)^2))&lt;=MED!$A$15,MED!$B$14,IF(0.5*(($B3*0.001)*((M$2*0.305)^2))&lt;=MED!$A$16,MED!$B$15))))))))))))))</f>
        <v>5</v>
      </c>
      <c r="N3" s="8">
        <f>IF(0.5*(($B3*0.001)*((N$2*0.305)^2))&lt;=MED!$A$3,MED!$B$2,IF(0.5*(($B3*0.001)*((N$2*0.305)^2))&lt;=MED!$A$4,MED!$B$3,IF(0.5*(($B3*0.001)*((N$2*0.305)^2))&lt;=MED!$A$5,MED!$B$4,IF(0.5*(($B3*0.001)*((N$2*0.305)^2))&lt;=MED!$A$6,MED!$B$5,IF(0.5*(($B3*0.001)*((N$2*0.305)^2))&lt;=MED!$A$7,MED!$B$6,IF(0.5*(($B3*0.001)*((N$2*0.305)^2))&lt;=MED!$A$8,MED!$B$7,IF(0.5*(($B3*0.001)*((N$2*0.305)^2))&lt;=MED!$A$9,MED!$B$8,IF(0.5*(($B3*0.001)*((N$2*0.305)^2))&lt;=MED!$A$10,MED!$B$9,IF(0.5*(($B3*0.001)*((N$2*0.305)^2))&lt;=MED!$A$11,MED!$B$10,IF(0.5*(($B3*0.001)*((N$2*0.305)^2))&lt;=MED!$A$12,MED!$B$11,IF(0.5*(($B3*0.001)*((N$2*0.305)^2))&lt;=MED!$A$13,MED!$B$12,IF(0.5*(($B3*0.001)*((N$2*0.305)^2))&lt;=MED!$A$14,MED!$B$13,IF(0.5*(($B3*0.001)*((N$2*0.305)^2))&lt;=MED!$A$15,MED!$B$14,IF(0.5*(($B3*0.001)*((N$2*0.305)^2))&lt;=MED!$A$16,MED!$B$15))))))))))))))</f>
        <v>5</v>
      </c>
    </row>
    <row r="4" spans="1:15" hidden="1" x14ac:dyDescent="0.25">
      <c r="A4" s="41"/>
      <c r="B4" s="7">
        <v>0.2</v>
      </c>
      <c r="C4" s="8">
        <f>IF(0.5*(($B4*0.001)*((C$2*0.305)^2))&lt;=MED!$A$3,MED!$B$2,IF(0.5*(($B4*0.001)*((C$2*0.305)^2))&lt;=MED!$A$4,MED!$B$3,IF(0.5*(($B4*0.001)*((C$2*0.305)^2))&lt;=MED!$A$5,MED!$B$4,IF(0.5*(($B4*0.001)*((C$2*0.305)^2))&lt;=MED!$A$6,MED!$B$5,IF(0.5*(($B4*0.001)*((C$2*0.305)^2))&lt;=MED!$A$7,MED!$B$6,IF(0.5*(($B4*0.001)*((C$2*0.305)^2))&lt;=MED!$A$8,MED!$B$7,IF(0.5*(($B4*0.001)*((C$2*0.305)^2))&lt;=MED!$A$9,MED!$B$8,IF(0.5*(($B4*0.001)*((C$2*0.305)^2))&lt;=MED!$A$10,MED!$B$9,IF(0.5*(($B4*0.001)*((C$2*0.305)^2))&lt;=MED!$A$11,MED!$B$10,IF(0.5*(($B4*0.001)*((C$2*0.305)^2))&lt;=MED!$A$12,MED!$B$11,IF(0.5*(($B4*0.001)*((C$2*0.305)^2))&lt;=MED!$A$13,MED!$B$12,IF(0.5*(($B4*0.001)*((C$2*0.305)^2))&lt;=MED!$A$14,MED!$B$13,IF(0.5*(($B4*0.001)*((C$2*0.305)^2))&lt;=MED!$A$15,MED!$B$14,IF(0.5*(($B10*0.001)*((C$2*0.305)^2))&lt;=MED!$A$16,MED!$B$15))))))))))))))</f>
        <v>5</v>
      </c>
      <c r="D4" s="8">
        <f>IF(0.5*(($B4*0.001)*((D$2*0.305)^2))&lt;=MED!$A$3,MED!$B$2,IF(0.5*(($B4*0.001)*((D$2*0.305)^2))&lt;=MED!$A$4,MED!$B$3,IF(0.5*(($B4*0.001)*((D$2*0.305)^2))&lt;=MED!$A$5,MED!$B$4,IF(0.5*(($B4*0.001)*((D$2*0.305)^2))&lt;=MED!$A$6,MED!$B$5,IF(0.5*(($B4*0.001)*((D$2*0.305)^2))&lt;=MED!$A$7,MED!$B$6,IF(0.5*(($B4*0.001)*((D$2*0.305)^2))&lt;=MED!$A$8,MED!$B$7,IF(0.5*(($B4*0.001)*((D$2*0.305)^2))&lt;=MED!$A$9,MED!$B$8,IF(0.5*(($B4*0.001)*((D$2*0.305)^2))&lt;=MED!$A$10,MED!$B$9,IF(0.5*(($B4*0.001)*((D$2*0.305)^2))&lt;=MED!$A$11,MED!$B$10,IF(0.5*(($B4*0.001)*((D$2*0.305)^2))&lt;=MED!$A$12,MED!$B$11,IF(0.5*(($B4*0.001)*((D$2*0.305)^2))&lt;=MED!$A$13,MED!$B$12,IF(0.5*(($B4*0.001)*((D$2*0.305)^2))&lt;=MED!$A$14,MED!$B$13,IF(0.5*(($B4*0.001)*((D$2*0.305)^2))&lt;=MED!#REF!,MED!$B$14,IF(0.5*(($B4*0.001)*((D$2*0.305)^2))&lt;=MED!#REF!,MED!#REF!))))))))))))))</f>
        <v>5</v>
      </c>
      <c r="E4" s="8">
        <f>IF(0.5*(($B4*0.001)*((E$2*0.305)^2))&lt;=MED!$A$3,MED!$B$2,IF(0.5*(($B4*0.001)*((E$2*0.305)^2))&lt;=MED!$A$4,MED!$B$3,IF(0.5*(($B4*0.001)*((E$2*0.305)^2))&lt;=MED!$A$5,MED!$B$4,IF(0.5*(($B4*0.001)*((E$2*0.305)^2))&lt;=MED!$A$6,MED!$B$5,IF(0.5*(($B4*0.001)*((E$2*0.305)^2))&lt;=MED!$A$7,MED!$B$6,IF(0.5*(($B4*0.001)*((E$2*0.305)^2))&lt;=MED!$A$8,MED!$B$7,IF(0.5*(($B4*0.001)*((E$2*0.305)^2))&lt;=MED!$A$9,MED!$B$8,IF(0.5*(($B4*0.001)*((E$2*0.305)^2))&lt;=MED!$A$10,MED!$B$9,IF(0.5*(($B4*0.001)*((E$2*0.305)^2))&lt;=MED!$A$11,MED!$B$10,IF(0.5*(($B4*0.001)*((E$2*0.305)^2))&lt;=MED!$A$12,MED!$B$11,IF(0.5*(($B4*0.001)*((E$2*0.305)^2))&lt;=MED!$A$13,MED!$B$12,IF(0.5*(($B4*0.001)*((E$2*0.305)^2))&lt;=MED!$A$14,MED!$B$13,IF(0.5*(($B4*0.001)*((E$2*0.305)^2))&lt;=MED!$A$15,MED!$B$14,IF(0.5*(($B4*0.001)*((E$2*0.305)^2))&lt;=MED!$A$16,MED!$B$15))))))))))))))</f>
        <v>5</v>
      </c>
      <c r="F4" s="10">
        <f>IF(0.5*(($B4*0.001)*((F$2*0.305)^2))&lt;=MED!$A$3,MED!$B$2,IF(0.5*(($B4*0.001)*((F$2*0.305)^2))&lt;=MED!$A$4,MED!$B$3,IF(0.5*(($B4*0.001)*((F$2*0.305)^2))&lt;=MED!$A$5,MED!$B$4,IF(0.5*(($B4*0.001)*((F$2*0.305)^2))&lt;=MED!$A$6,MED!$B$5,IF(0.5*(($B4*0.001)*((F$2*0.305)^2))&lt;=MED!$A$7,MED!$B$6,IF(0.5*(($B4*0.001)*((F$2*0.305)^2))&lt;=MED!$A$8,MED!$B$7,IF(0.5*(($B4*0.001)*((F$2*0.305)^2))&lt;=MED!$A$9,MED!$B$8,IF(0.5*(($B4*0.001)*((F$2*0.305)^2))&lt;=MED!$A$10,MED!$B$9,IF(0.5*(($B4*0.001)*((F$2*0.305)^2))&lt;=MED!$A$11,MED!$B$10,IF(0.5*(($B4*0.001)*((F$2*0.305)^2))&lt;=MED!$A$12,MED!$B$11,IF(0.5*(($B4*0.001)*((F$2*0.305)^2))&lt;=MED!$A$13,MED!$B$12,IF(0.5*(($B4*0.001)*((F$2*0.305)^2))&lt;=MED!$A$14,MED!$B$13,IF(0.5*(($B4*0.001)*((F$2*0.305)^2))&lt;=MED!$A$15,MED!$B$14,IF(0.5*(($B4*0.001)*((F$2*0.305)^2))&lt;=MED!$A$16,MED!$B$15))))))))))))))</f>
        <v>5</v>
      </c>
      <c r="G4" s="10">
        <f>IF(0.5*(($B4*0.001)*((G$2*0.305)^2))&lt;=MED!$A$3,MED!$B$2,IF(0.5*(($B4*0.001)*((G$2*0.305)^2))&lt;=MED!$A$4,MED!$B$3,IF(0.5*(($B4*0.001)*((G$2*0.305)^2))&lt;=MED!$A$5,MED!$B$4,IF(0.5*(($B4*0.001)*((G$2*0.305)^2))&lt;=MED!$A$6,MED!$B$5,IF(0.5*(($B4*0.001)*((G$2*0.305)^2))&lt;=MED!$A$7,MED!$B$6,IF(0.5*(($B4*0.001)*((G$2*0.305)^2))&lt;=MED!$A$8,MED!$B$7,IF(0.5*(($B4*0.001)*((G$2*0.305)^2))&lt;=MED!$A$9,MED!$B$8,IF(0.5*(($B4*0.001)*((G$2*0.305)^2))&lt;=MED!$A$10,MED!$B$9,IF(0.5*(($B4*0.001)*((G$2*0.305)^2))&lt;=MED!$A$11,MED!$B$10,IF(0.5*(($B4*0.001)*((G$2*0.305)^2))&lt;=MED!$A$12,MED!$B$11,IF(0.5*(($B4*0.001)*((G$2*0.305)^2))&lt;=MED!$A$13,MED!$B$12,IF(0.5*(($B4*0.001)*((G$2*0.305)^2))&lt;=MED!$A$14,MED!$B$13,IF(0.5*(($B4*0.001)*((G$2*0.305)^2))&lt;=MED!$A$15,MED!$B$14,IF(0.5*(($B4*0.001)*((G$2*0.305)^2))&lt;=MED!$A$16,MED!$B$15))))))))))))))</f>
        <v>5</v>
      </c>
      <c r="H4" s="10">
        <f>IF(0.5*(($B4*0.001)*((H$2*0.305)^2))&lt;=MED!$A$3,MED!$B$2,IF(0.5*(($B4*0.001)*((H$2*0.305)^2))&lt;=MED!$A$4,MED!$B$3,IF(0.5*(($B4*0.001)*((H$2*0.305)^2))&lt;=MED!$A$5,MED!$B$4,IF(0.5*(($B4*0.001)*((H$2*0.305)^2))&lt;=MED!$A$6,MED!$B$5,IF(0.5*(($B4*0.001)*((H$2*0.305)^2))&lt;=MED!$A$7,MED!$B$6,IF(0.5*(($B4*0.001)*((H$2*0.305)^2))&lt;=MED!$A$8,MED!$B$7,IF(0.5*(($B4*0.001)*((H$2*0.305)^2))&lt;=MED!$A$9,MED!$B$8,IF(0.5*(($B4*0.001)*((H$2*0.305)^2))&lt;=MED!$A$10,MED!$B$9,IF(0.5*(($B4*0.001)*((H$2*0.305)^2))&lt;=MED!$A$11,MED!$B$10,IF(0.5*(($B4*0.001)*((H$2*0.305)^2))&lt;=MED!$A$12,MED!$B$11,IF(0.5*(($B4*0.001)*((H$2*0.305)^2))&lt;=MED!$A$13,MED!$B$12,IF(0.5*(($B4*0.001)*((H$2*0.305)^2))&lt;=MED!$A$14,MED!$B$13,IF(0.5*(($B4*0.001)*((H$2*0.305)^2))&lt;=MED!$A$15,MED!$B$14,IF(0.5*(($B4*0.001)*((H$2*0.305)^2))&lt;=MED!$A$16,MED!$B$15))))))))))))))</f>
        <v>5</v>
      </c>
      <c r="I4" s="10">
        <f>IF(0.5*(($B4*0.001)*((I$2*0.305)^2))&lt;=MED!$A$3,MED!$B$2,IF(0.5*(($B4*0.001)*((I$2*0.305)^2))&lt;=MED!$A$4,MED!$B$3,IF(0.5*(($B4*0.001)*((I$2*0.305)^2))&lt;=MED!$A$5,MED!$B$4,IF(0.5*(($B4*0.001)*((I$2*0.305)^2))&lt;=MED!$A$6,MED!$B$5,IF(0.5*(($B4*0.001)*((I$2*0.305)^2))&lt;=MED!$A$7,MED!$B$6,IF(0.5*(($B4*0.001)*((I$2*0.305)^2))&lt;=MED!$A$8,MED!$B$7,IF(0.5*(($B4*0.001)*((I$2*0.305)^2))&lt;=MED!$A$9,MED!$B$8,IF(0.5*(($B4*0.001)*((I$2*0.305)^2))&lt;=MED!$A$10,MED!$B$9,IF(0.5*(($B4*0.001)*((I$2*0.305)^2))&lt;=MED!$A$11,MED!$B$10,IF(0.5*(($B4*0.001)*((I$2*0.305)^2))&lt;=MED!$A$12,MED!$B$11,IF(0.5*(($B4*0.001)*((I$2*0.305)^2))&lt;=MED!$A$13,MED!$B$12,IF(0.5*(($B4*0.001)*((I$2*0.305)^2))&lt;=MED!$A$14,MED!$B$13,IF(0.5*(($B4*0.001)*((I$2*0.305)^2))&lt;=MED!$A$15,MED!$B$14,IF(0.5*(($B4*0.001)*((I$2*0.305)^2))&lt;=MED!$A$16,MED!$B$15))))))))))))))</f>
        <v>5</v>
      </c>
      <c r="J4" s="10">
        <f>IF(0.5*(($B4*0.001)*((J$2*0.305)^2))&lt;=MED!$A$3,MED!$B$2,IF(0.5*(($B4*0.001)*((J$2*0.305)^2))&lt;=MED!$A$4,MED!$B$3,IF(0.5*(($B4*0.001)*((J$2*0.305)^2))&lt;=MED!$A$5,MED!$B$4,IF(0.5*(($B4*0.001)*((J$2*0.305)^2))&lt;=MED!$A$6,MED!$B$5,IF(0.5*(($B4*0.001)*((J$2*0.305)^2))&lt;=MED!$A$7,MED!$B$6,IF(0.5*(($B4*0.001)*((J$2*0.305)^2))&lt;=MED!$A$8,MED!$B$7,IF(0.5*(($B4*0.001)*((J$2*0.305)^2))&lt;=MED!$A$9,MED!$B$8,IF(0.5*(($B4*0.001)*((J$2*0.305)^2))&lt;=MED!$A$10,MED!$B$9,IF(0.5*(($B4*0.001)*((J$2*0.305)^2))&lt;=MED!$A$11,MED!$B$10,IF(0.5*(($B4*0.001)*((J$2*0.305)^2))&lt;=MED!$A$12,MED!$B$11,IF(0.5*(($B4*0.001)*((J$2*0.305)^2))&lt;=MED!$A$13,MED!$B$12,IF(0.5*(($B4*0.001)*((J$2*0.305)^2))&lt;=MED!$A$14,MED!$B$13,IF(0.5*(($B4*0.001)*((J$2*0.305)^2))&lt;=MED!$A$15,MED!$B$14,IF(0.5*(($B4*0.001)*((J$2*0.305)^2))&lt;=MED!$A$16,MED!$B$15))))))))))))))</f>
        <v>5</v>
      </c>
      <c r="K4" s="10">
        <f>IF(0.5*(($B4*0.001)*((K$2*0.305)^2))&lt;=MED!$A$3,MED!$B$2,IF(0.5*(($B4*0.001)*((K$2*0.305)^2))&lt;=MED!$A$4,MED!$B$3,IF(0.5*(($B4*0.001)*((K$2*0.305)^2))&lt;=MED!$A$5,MED!$B$4,IF(0.5*(($B4*0.001)*((K$2*0.305)^2))&lt;=MED!$A$6,MED!$B$5,IF(0.5*(($B4*0.001)*((K$2*0.305)^2))&lt;=MED!$A$7,MED!$B$6,IF(0.5*(($B4*0.001)*((K$2*0.305)^2))&lt;=MED!$A$8,MED!$B$7,IF(0.5*(($B4*0.001)*((K$2*0.305)^2))&lt;=MED!$A$9,MED!$B$8,IF(0.5*(($B4*0.001)*((K$2*0.305)^2))&lt;=MED!$A$10,MED!$B$9,IF(0.5*(($B4*0.001)*((K$2*0.305)^2))&lt;=MED!$A$11,MED!$B$10,IF(0.5*(($B4*0.001)*((K$2*0.305)^2))&lt;=MED!$A$12,MED!$B$11,IF(0.5*(($B4*0.001)*((K$2*0.305)^2))&lt;=MED!$A$13,MED!$B$12,IF(0.5*(($B4*0.001)*((K$2*0.305)^2))&lt;=MED!$A$14,MED!$B$13,IF(0.5*(($B4*0.001)*((K$2*0.305)^2))&lt;=MED!$A$15,MED!$B$14,IF(0.5*(($B4*0.001)*((K$2*0.305)^2))&lt;=MED!$A$16,MED!$B$15))))))))))))))</f>
        <v>5</v>
      </c>
      <c r="L4" s="10">
        <f>IF(0.5*(($B4*0.001)*((L$2*0.305)^2))&lt;=MED!$A$3,MED!$B$2,IF(0.5*(($B4*0.001)*((L$2*0.305)^2))&lt;=MED!$A$4,MED!$B$3,IF(0.5*(($B4*0.001)*((L$2*0.305)^2))&lt;=MED!$A$5,MED!$B$4,IF(0.5*(($B4*0.001)*((L$2*0.305)^2))&lt;=MED!$A$6,MED!$B$5,IF(0.5*(($B4*0.001)*((L$2*0.305)^2))&lt;=MED!$A$7,MED!$B$6,IF(0.5*(($B4*0.001)*((L$2*0.305)^2))&lt;=MED!$A$8,MED!$B$7,IF(0.5*(($B4*0.001)*((L$2*0.305)^2))&lt;=MED!$A$9,MED!$B$8,IF(0.5*(($B4*0.001)*((L$2*0.305)^2))&lt;=MED!$A$10,MED!$B$9,IF(0.5*(($B4*0.001)*((L$2*0.305)^2))&lt;=MED!$A$11,MED!$B$10,IF(0.5*(($B4*0.001)*((L$2*0.305)^2))&lt;=MED!$A$12,MED!$B$11,IF(0.5*(($B4*0.001)*((L$2*0.305)^2))&lt;=MED!$A$13,MED!$B$12,IF(0.5*(($B4*0.001)*((L$2*0.305)^2))&lt;=MED!$A$14,MED!$B$13,IF(0.5*(($B4*0.001)*((L$2*0.305)^2))&lt;=MED!$A$15,MED!$B$14,IF(0.5*(($B4*0.001)*((L$2*0.305)^2))&lt;=MED!$A$16,MED!$B$15))))))))))))))</f>
        <v>5</v>
      </c>
      <c r="M4" s="10">
        <f>IF(0.5*(($B4*0.001)*((M$2*0.305)^2))&lt;=MED!$A$3,MED!$B$2,IF(0.5*(($B4*0.001)*((M$2*0.305)^2))&lt;=MED!$A$4,MED!$B$3,IF(0.5*(($B4*0.001)*((M$2*0.305)^2))&lt;=MED!$A$5,MED!$B$4,IF(0.5*(($B4*0.001)*((M$2*0.305)^2))&lt;=MED!$A$6,MED!$B$5,IF(0.5*(($B4*0.001)*((M$2*0.305)^2))&lt;=MED!$A$7,MED!$B$6,IF(0.5*(($B4*0.001)*((M$2*0.305)^2))&lt;=MED!$A$8,MED!$B$7,IF(0.5*(($B4*0.001)*((M$2*0.305)^2))&lt;=MED!$A$9,MED!$B$8,IF(0.5*(($B4*0.001)*((M$2*0.305)^2))&lt;=MED!$A$10,MED!$B$9,IF(0.5*(($B4*0.001)*((M$2*0.305)^2))&lt;=MED!$A$11,MED!$B$10,IF(0.5*(($B4*0.001)*((M$2*0.305)^2))&lt;=MED!$A$12,MED!$B$11,IF(0.5*(($B4*0.001)*((M$2*0.305)^2))&lt;=MED!$A$13,MED!$B$12,IF(0.5*(($B4*0.001)*((M$2*0.305)^2))&lt;=MED!$A$14,MED!$B$13,IF(0.5*(($B4*0.001)*((M$2*0.305)^2))&lt;=MED!$A$15,MED!$B$14,IF(0.5*(($B4*0.001)*((M$2*0.305)^2))&lt;=MED!$A$16,MED!$B$15))))))))))))))</f>
        <v>5</v>
      </c>
      <c r="N4" s="10">
        <f>IF(0.5*(($B4*0.001)*((N$2*0.305)^2))&lt;=MED!$A$3,MED!$B$2,IF(0.5*(($B4*0.001)*((N$2*0.305)^2))&lt;=MED!$A$4,MED!$B$3,IF(0.5*(($B4*0.001)*((N$2*0.305)^2))&lt;=MED!$A$5,MED!$B$4,IF(0.5*(($B4*0.001)*((N$2*0.305)^2))&lt;=MED!$A$6,MED!$B$5,IF(0.5*(($B4*0.001)*((N$2*0.305)^2))&lt;=MED!$A$7,MED!$B$6,IF(0.5*(($B4*0.001)*((N$2*0.305)^2))&lt;=MED!$A$8,MED!$B$7,IF(0.5*(($B4*0.001)*((N$2*0.305)^2))&lt;=MED!$A$9,MED!$B$8,IF(0.5*(($B4*0.001)*((N$2*0.305)^2))&lt;=MED!$A$10,MED!$B$9,IF(0.5*(($B4*0.001)*((N$2*0.305)^2))&lt;=MED!$A$11,MED!$B$10,IF(0.5*(($B4*0.001)*((N$2*0.305)^2))&lt;=MED!$A$12,MED!$B$11,IF(0.5*(($B4*0.001)*((N$2*0.305)^2))&lt;=MED!$A$13,MED!$B$12,IF(0.5*(($B4*0.001)*((N$2*0.305)^2))&lt;=MED!$A$14,MED!$B$13,IF(0.5*(($B4*0.001)*((N$2*0.305)^2))&lt;=MED!$A$15,MED!$B$14,IF(0.5*(($B4*0.001)*((N$2*0.305)^2))&lt;=MED!$A$16,MED!$B$15))))))))))))))</f>
        <v>5</v>
      </c>
    </row>
    <row r="5" spans="1:15" x14ac:dyDescent="0.25">
      <c r="A5" s="41"/>
      <c r="B5" s="7">
        <v>0.25</v>
      </c>
      <c r="C5" s="8">
        <f>IF(0.5*(($B5*0.001)*((C$2*0.305)^2))&lt;=MED!$A$3,MED!$B$2,IF(0.5*(($B5*0.001)*((C$2*0.305)^2))&lt;=MED!$A$4,MED!$B$3,IF(0.5*(($B5*0.001)*((C$2*0.305)^2))&lt;=MED!$A$5,MED!$B$4,IF(0.5*(($B5*0.001)*((C$2*0.305)^2))&lt;=MED!$A$6,MED!$B$5,IF(0.5*(($B5*0.001)*((C$2*0.305)^2))&lt;=MED!$A$7,MED!$B$6,IF(0.5*(($B5*0.001)*((C$2*0.305)^2))&lt;=MED!$A$8,MED!$B$7,IF(0.5*(($B5*0.001)*((C$2*0.305)^2))&lt;=MED!$A$9,MED!$B$8,IF(0.5*(($B5*0.001)*((C$2*0.305)^2))&lt;=MED!$A$10,MED!$B$9,IF(0.5*(($B5*0.001)*((C$2*0.305)^2))&lt;=MED!$A$11,MED!$B$10,IF(0.5*(($B5*0.001)*((C$2*0.305)^2))&lt;=MED!$A$12,MED!$B$11,IF(0.5*(($B5*0.001)*((C$2*0.305)^2))&lt;=MED!$A$13,MED!$B$12,IF(0.5*(($B5*0.001)*((C$2*0.305)^2))&lt;=MED!$A$14,MED!$B$13,IF(0.5*(($B5*0.001)*((C$2*0.305)^2))&lt;=MED!$A$15,MED!$B$14,IF(0.5*(($B11*0.001)*((C$2*0.305)^2))&lt;=MED!$A$16,MED!$B$15))))))))))))))</f>
        <v>5</v>
      </c>
      <c r="D5" s="8">
        <f>IF(0.5*(($B5*0.001)*((D$2*0.305)^2))&lt;=MED!$A$3,MED!$B$2,IF(0.5*(($B5*0.001)*((D$2*0.305)^2))&lt;=MED!$A$4,MED!$B$3,IF(0.5*(($B5*0.001)*((D$2*0.305)^2))&lt;=MED!$A$5,MED!$B$4,IF(0.5*(($B5*0.001)*((D$2*0.305)^2))&lt;=MED!$A$6,MED!$B$5,IF(0.5*(($B5*0.001)*((D$2*0.305)^2))&lt;=MED!$A$7,MED!$B$6,IF(0.5*(($B5*0.001)*((D$2*0.305)^2))&lt;=MED!$A$8,MED!$B$7,IF(0.5*(($B5*0.001)*((D$2*0.305)^2))&lt;=MED!$A$9,MED!$B$8,IF(0.5*(($B5*0.001)*((D$2*0.305)^2))&lt;=MED!$A$10,MED!$B$9,IF(0.5*(($B5*0.001)*((D$2*0.305)^2))&lt;=MED!$A$11,MED!$B$10,IF(0.5*(($B5*0.001)*((D$2*0.305)^2))&lt;=MED!$A$12,MED!$B$11,IF(0.5*(($B5*0.001)*((D$2*0.305)^2))&lt;=MED!$A$13,MED!$B$12,IF(0.5*(($B5*0.001)*((D$2*0.305)^2))&lt;=MED!$A$14,MED!$B$13,IF(0.5*(($B5*0.001)*((D$2*0.305)^2))&lt;=MED!#REF!,MED!$B$14,IF(0.5*(($B5*0.001)*((D$2*0.305)^2))&lt;=MED!#REF!,MED!#REF!))))))))))))))</f>
        <v>5</v>
      </c>
      <c r="E5" s="8">
        <f>IF(0.5*(($B5*0.001)*((E$2*0.305)^2))&lt;=MED!$A$3,MED!$B$2,IF(0.5*(($B5*0.001)*((E$2*0.305)^2))&lt;=MED!$A$4,MED!$B$3,IF(0.5*(($B5*0.001)*((E$2*0.305)^2))&lt;=MED!$A$5,MED!$B$4,IF(0.5*(($B5*0.001)*((E$2*0.305)^2))&lt;=MED!$A$6,MED!$B$5,IF(0.5*(($B5*0.001)*((E$2*0.305)^2))&lt;=MED!$A$7,MED!$B$6,IF(0.5*(($B5*0.001)*((E$2*0.305)^2))&lt;=MED!$A$8,MED!$B$7,IF(0.5*(($B5*0.001)*((E$2*0.305)^2))&lt;=MED!$A$9,MED!$B$8,IF(0.5*(($B5*0.001)*((E$2*0.305)^2))&lt;=MED!$A$10,MED!$B$9,IF(0.5*(($B5*0.001)*((E$2*0.305)^2))&lt;=MED!$A$11,MED!$B$10,IF(0.5*(($B5*0.001)*((E$2*0.305)^2))&lt;=MED!$A$12,MED!$B$11,IF(0.5*(($B5*0.001)*((E$2*0.305)^2))&lt;=MED!$A$13,MED!$B$12,IF(0.5*(($B5*0.001)*((E$2*0.305)^2))&lt;=MED!$A$14,MED!$B$13,IF(0.5*(($B5*0.001)*((E$2*0.305)^2))&lt;=MED!$A$15,MED!$B$14,IF(0.5*(($B5*0.001)*((E$2*0.305)^2))&lt;=MED!$A$16,MED!$B$15))))))))))))))</f>
        <v>5</v>
      </c>
      <c r="F5" s="10">
        <f>IF(0.5*(($B5*0.001)*((F$2*0.305)^2))&lt;=MED!$A$3,MED!$B$2,IF(0.5*(($B5*0.001)*((F$2*0.305)^2))&lt;=MED!$A$4,MED!$B$3,IF(0.5*(($B5*0.001)*((F$2*0.305)^2))&lt;=MED!$A$5,MED!$B$4,IF(0.5*(($B5*0.001)*((F$2*0.305)^2))&lt;=MED!$A$6,MED!$B$5,IF(0.5*(($B5*0.001)*((F$2*0.305)^2))&lt;=MED!$A$7,MED!$B$6,IF(0.5*(($B5*0.001)*((F$2*0.305)^2))&lt;=MED!$A$8,MED!$B$7,IF(0.5*(($B5*0.001)*((F$2*0.305)^2))&lt;=MED!$A$9,MED!$B$8,IF(0.5*(($B5*0.001)*((F$2*0.305)^2))&lt;=MED!$A$10,MED!$B$9,IF(0.5*(($B5*0.001)*((F$2*0.305)^2))&lt;=MED!$A$11,MED!$B$10,IF(0.5*(($B5*0.001)*((F$2*0.305)^2))&lt;=MED!$A$12,MED!$B$11,IF(0.5*(($B5*0.001)*((F$2*0.305)^2))&lt;=MED!$A$13,MED!$B$12,IF(0.5*(($B5*0.001)*((F$2*0.305)^2))&lt;=MED!$A$14,MED!$B$13,IF(0.5*(($B5*0.001)*((F$2*0.305)^2))&lt;=MED!$A$15,MED!$B$14,IF(0.5*(($B5*0.001)*((F$2*0.305)^2))&lt;=MED!$A$16,MED!$B$15))))))))))))))</f>
        <v>5</v>
      </c>
      <c r="G5" s="10">
        <f>IF(0.5*(($B5*0.001)*((G$2*0.305)^2))&lt;=MED!$A$3,MED!$B$2,IF(0.5*(($B5*0.001)*((G$2*0.305)^2))&lt;=MED!$A$4,MED!$B$3,IF(0.5*(($B5*0.001)*((G$2*0.305)^2))&lt;=MED!$A$5,MED!$B$4,IF(0.5*(($B5*0.001)*((G$2*0.305)^2))&lt;=MED!$A$6,MED!$B$5,IF(0.5*(($B5*0.001)*((G$2*0.305)^2))&lt;=MED!$A$7,MED!$B$6,IF(0.5*(($B5*0.001)*((G$2*0.305)^2))&lt;=MED!$A$8,MED!$B$7,IF(0.5*(($B5*0.001)*((G$2*0.305)^2))&lt;=MED!$A$9,MED!$B$8,IF(0.5*(($B5*0.001)*((G$2*0.305)^2))&lt;=MED!$A$10,MED!$B$9,IF(0.5*(($B5*0.001)*((G$2*0.305)^2))&lt;=MED!$A$11,MED!$B$10,IF(0.5*(($B5*0.001)*((G$2*0.305)^2))&lt;=MED!$A$12,MED!$B$11,IF(0.5*(($B5*0.001)*((G$2*0.305)^2))&lt;=MED!$A$13,MED!$B$12,IF(0.5*(($B5*0.001)*((G$2*0.305)^2))&lt;=MED!$A$14,MED!$B$13,IF(0.5*(($B5*0.001)*((G$2*0.305)^2))&lt;=MED!$A$15,MED!$B$14,IF(0.5*(($B5*0.001)*((G$2*0.305)^2))&lt;=MED!$A$16,MED!$B$15))))))))))))))</f>
        <v>5</v>
      </c>
      <c r="H5" s="10">
        <f>IF(0.5*(($B5*0.001)*((H$2*0.305)^2))&lt;=MED!$A$3,MED!$B$2,IF(0.5*(($B5*0.001)*((H$2*0.305)^2))&lt;=MED!$A$4,MED!$B$3,IF(0.5*(($B5*0.001)*((H$2*0.305)^2))&lt;=MED!$A$5,MED!$B$4,IF(0.5*(($B5*0.001)*((H$2*0.305)^2))&lt;=MED!$A$6,MED!$B$5,IF(0.5*(($B5*0.001)*((H$2*0.305)^2))&lt;=MED!$A$7,MED!$B$6,IF(0.5*(($B5*0.001)*((H$2*0.305)^2))&lt;=MED!$A$8,MED!$B$7,IF(0.5*(($B5*0.001)*((H$2*0.305)^2))&lt;=MED!$A$9,MED!$B$8,IF(0.5*(($B5*0.001)*((H$2*0.305)^2))&lt;=MED!$A$10,MED!$B$9,IF(0.5*(($B5*0.001)*((H$2*0.305)^2))&lt;=MED!$A$11,MED!$B$10,IF(0.5*(($B5*0.001)*((H$2*0.305)^2))&lt;=MED!$A$12,MED!$B$11,IF(0.5*(($B5*0.001)*((H$2*0.305)^2))&lt;=MED!$A$13,MED!$B$12,IF(0.5*(($B5*0.001)*((H$2*0.305)^2))&lt;=MED!$A$14,MED!$B$13,IF(0.5*(($B5*0.001)*((H$2*0.305)^2))&lt;=MED!$A$15,MED!$B$14,IF(0.5*(($B5*0.001)*((H$2*0.305)^2))&lt;=MED!$A$16,MED!$B$15))))))))))))))</f>
        <v>5</v>
      </c>
      <c r="I5" s="10">
        <f>IF(0.5*(($B5*0.001)*((I$2*0.305)^2))&lt;=MED!$A$3,MED!$B$2,IF(0.5*(($B5*0.001)*((I$2*0.305)^2))&lt;=MED!$A$4,MED!$B$3,IF(0.5*(($B5*0.001)*((I$2*0.305)^2))&lt;=MED!$A$5,MED!$B$4,IF(0.5*(($B5*0.001)*((I$2*0.305)^2))&lt;=MED!$A$6,MED!$B$5,IF(0.5*(($B5*0.001)*((I$2*0.305)^2))&lt;=MED!$A$7,MED!$B$6,IF(0.5*(($B5*0.001)*((I$2*0.305)^2))&lt;=MED!$A$8,MED!$B$7,IF(0.5*(($B5*0.001)*((I$2*0.305)^2))&lt;=MED!$A$9,MED!$B$8,IF(0.5*(($B5*0.001)*((I$2*0.305)^2))&lt;=MED!$A$10,MED!$B$9,IF(0.5*(($B5*0.001)*((I$2*0.305)^2))&lt;=MED!$A$11,MED!$B$10,IF(0.5*(($B5*0.001)*((I$2*0.305)^2))&lt;=MED!$A$12,MED!$B$11,IF(0.5*(($B5*0.001)*((I$2*0.305)^2))&lt;=MED!$A$13,MED!$B$12,IF(0.5*(($B5*0.001)*((I$2*0.305)^2))&lt;=MED!$A$14,MED!$B$13,IF(0.5*(($B5*0.001)*((I$2*0.305)^2))&lt;=MED!$A$15,MED!$B$14,IF(0.5*(($B5*0.001)*((I$2*0.305)^2))&lt;=MED!$A$16,MED!$B$15))))))))))))))</f>
        <v>5</v>
      </c>
      <c r="J5" s="10">
        <f>IF(0.5*(($B5*0.001)*((J$2*0.305)^2))&lt;=MED!$A$3,MED!$B$2,IF(0.5*(($B5*0.001)*((J$2*0.305)^2))&lt;=MED!$A$4,MED!$B$3,IF(0.5*(($B5*0.001)*((J$2*0.305)^2))&lt;=MED!$A$5,MED!$B$4,IF(0.5*(($B5*0.001)*((J$2*0.305)^2))&lt;=MED!$A$6,MED!$B$5,IF(0.5*(($B5*0.001)*((J$2*0.305)^2))&lt;=MED!$A$7,MED!$B$6,IF(0.5*(($B5*0.001)*((J$2*0.305)^2))&lt;=MED!$A$8,MED!$B$7,IF(0.5*(($B5*0.001)*((J$2*0.305)^2))&lt;=MED!$A$9,MED!$B$8,IF(0.5*(($B5*0.001)*((J$2*0.305)^2))&lt;=MED!$A$10,MED!$B$9,IF(0.5*(($B5*0.001)*((J$2*0.305)^2))&lt;=MED!$A$11,MED!$B$10,IF(0.5*(($B5*0.001)*((J$2*0.305)^2))&lt;=MED!$A$12,MED!$B$11,IF(0.5*(($B5*0.001)*((J$2*0.305)^2))&lt;=MED!$A$13,MED!$B$12,IF(0.5*(($B5*0.001)*((J$2*0.305)^2))&lt;=MED!$A$14,MED!$B$13,IF(0.5*(($B5*0.001)*((J$2*0.305)^2))&lt;=MED!$A$15,MED!$B$14,IF(0.5*(($B5*0.001)*((J$2*0.305)^2))&lt;=MED!$A$16,MED!$B$15))))))))))))))</f>
        <v>5</v>
      </c>
      <c r="K5" s="10">
        <f>IF(0.5*(($B5*0.001)*((K$2*0.305)^2))&lt;=MED!$A$3,MED!$B$2,IF(0.5*(($B5*0.001)*((K$2*0.305)^2))&lt;=MED!$A$4,MED!$B$3,IF(0.5*(($B5*0.001)*((K$2*0.305)^2))&lt;=MED!$A$5,MED!$B$4,IF(0.5*(($B5*0.001)*((K$2*0.305)^2))&lt;=MED!$A$6,MED!$B$5,IF(0.5*(($B5*0.001)*((K$2*0.305)^2))&lt;=MED!$A$7,MED!$B$6,IF(0.5*(($B5*0.001)*((K$2*0.305)^2))&lt;=MED!$A$8,MED!$B$7,IF(0.5*(($B5*0.001)*((K$2*0.305)^2))&lt;=MED!$A$9,MED!$B$8,IF(0.5*(($B5*0.001)*((K$2*0.305)^2))&lt;=MED!$A$10,MED!$B$9,IF(0.5*(($B5*0.001)*((K$2*0.305)^2))&lt;=MED!$A$11,MED!$B$10,IF(0.5*(($B5*0.001)*((K$2*0.305)^2))&lt;=MED!$A$12,MED!$B$11,IF(0.5*(($B5*0.001)*((K$2*0.305)^2))&lt;=MED!$A$13,MED!$B$12,IF(0.5*(($B5*0.001)*((K$2*0.305)^2))&lt;=MED!$A$14,MED!$B$13,IF(0.5*(($B5*0.001)*((K$2*0.305)^2))&lt;=MED!$A$15,MED!$B$14,IF(0.5*(($B5*0.001)*((K$2*0.305)^2))&lt;=MED!$A$16,MED!$B$15))))))))))))))</f>
        <v>5</v>
      </c>
      <c r="L5" s="10">
        <f>IF(0.5*(($B5*0.001)*((L$2*0.305)^2))&lt;=MED!$A$3,MED!$B$2,IF(0.5*(($B5*0.001)*((L$2*0.305)^2))&lt;=MED!$A$4,MED!$B$3,IF(0.5*(($B5*0.001)*((L$2*0.305)^2))&lt;=MED!$A$5,MED!$B$4,IF(0.5*(($B5*0.001)*((L$2*0.305)^2))&lt;=MED!$A$6,MED!$B$5,IF(0.5*(($B5*0.001)*((L$2*0.305)^2))&lt;=MED!$A$7,MED!$B$6,IF(0.5*(($B5*0.001)*((L$2*0.305)^2))&lt;=MED!$A$8,MED!$B$7,IF(0.5*(($B5*0.001)*((L$2*0.305)^2))&lt;=MED!$A$9,MED!$B$8,IF(0.5*(($B5*0.001)*((L$2*0.305)^2))&lt;=MED!$A$10,MED!$B$9,IF(0.5*(($B5*0.001)*((L$2*0.305)^2))&lt;=MED!$A$11,MED!$B$10,IF(0.5*(($B5*0.001)*((L$2*0.305)^2))&lt;=MED!$A$12,MED!$B$11,IF(0.5*(($B5*0.001)*((L$2*0.305)^2))&lt;=MED!$A$13,MED!$B$12,IF(0.5*(($B5*0.001)*((L$2*0.305)^2))&lt;=MED!$A$14,MED!$B$13,IF(0.5*(($B5*0.001)*((L$2*0.305)^2))&lt;=MED!$A$15,MED!$B$14,IF(0.5*(($B5*0.001)*((L$2*0.305)^2))&lt;=MED!$A$16,MED!$B$15))))))))))))))</f>
        <v>5</v>
      </c>
      <c r="M5" s="11">
        <f>IF(0.5*(($B5*0.001)*((M$2*0.305)^2))&lt;=MED!$A$3,MED!$B$2,IF(0.5*(($B5*0.001)*((M$2*0.305)^2))&lt;=MED!$A$4,MED!$B$3,IF(0.5*(($B5*0.001)*((M$2*0.305)^2))&lt;=MED!$A$5,MED!$B$4,IF(0.5*(($B5*0.001)*((M$2*0.305)^2))&lt;=MED!$A$6,MED!$B$5,IF(0.5*(($B5*0.001)*((M$2*0.305)^2))&lt;=MED!$A$7,MED!$B$6,IF(0.5*(($B5*0.001)*((M$2*0.305)^2))&lt;=MED!$A$8,MED!$B$7,IF(0.5*(($B5*0.001)*((M$2*0.305)^2))&lt;=MED!$A$9,MED!$B$8,IF(0.5*(($B5*0.001)*((M$2*0.305)^2))&lt;=MED!$A$10,MED!$B$9,IF(0.5*(($B5*0.001)*((M$2*0.305)^2))&lt;=MED!$A$11,MED!$B$10,IF(0.5*(($B5*0.001)*((M$2*0.305)^2))&lt;=MED!$A$12,MED!$B$11,IF(0.5*(($B5*0.001)*((M$2*0.305)^2))&lt;=MED!$A$13,MED!$B$12,IF(0.5*(($B5*0.001)*((M$2*0.305)^2))&lt;=MED!$A$14,MED!$B$13,IF(0.5*(($B5*0.001)*((M$2*0.305)^2))&lt;=MED!$A$15,MED!$B$14,IF(0.5*(($B5*0.001)*((M$2*0.305)^2))&lt;=MED!$A$16,MED!$B$15))))))))))))))</f>
        <v>50</v>
      </c>
      <c r="N5" s="9">
        <f>IF(0.5*(($B5*0.001)*((N$2*0.305)^2))&lt;=MED!$A$3,MED!$B$2,IF(0.5*(($B5*0.001)*((N$2*0.305)^2))&lt;=MED!$A$4,MED!$B$3,IF(0.5*(($B5*0.001)*((N$2*0.305)^2))&lt;=MED!$A$5,MED!$B$4,IF(0.5*(($B5*0.001)*((N$2*0.305)^2))&lt;=MED!$A$6,MED!$B$5,IF(0.5*(($B5*0.001)*((N$2*0.305)^2))&lt;=MED!$A$7,MED!$B$6,IF(0.5*(($B5*0.001)*((N$2*0.305)^2))&lt;=MED!$A$8,MED!$B$7,IF(0.5*(($B5*0.001)*((N$2*0.305)^2))&lt;=MED!$A$9,MED!$B$8,IF(0.5*(($B5*0.001)*((N$2*0.305)^2))&lt;=MED!$A$10,MED!$B$9,IF(0.5*(($B5*0.001)*((N$2*0.305)^2))&lt;=MED!$A$11,MED!$B$10,IF(0.5*(($B5*0.001)*((N$2*0.305)^2))&lt;=MED!$A$12,MED!$B$11,IF(0.5*(($B5*0.001)*((N$2*0.305)^2))&lt;=MED!$A$13,MED!$B$12,IF(0.5*(($B5*0.001)*((N$2*0.305)^2))&lt;=MED!$A$14,MED!$B$13,IF(0.5*(($B5*0.001)*((N$2*0.305)^2))&lt;=MED!$A$15,MED!$B$14,IF(0.5*(($B5*0.001)*((N$2*0.305)^2))&lt;=MED!$A$16,MED!$B$15))))))))))))))</f>
        <v>80</v>
      </c>
    </row>
    <row r="6" spans="1:15" x14ac:dyDescent="0.25">
      <c r="A6" s="41"/>
      <c r="B6" s="7">
        <v>0.28000000000000003</v>
      </c>
      <c r="C6" s="8">
        <f>IF(0.5*(($B6*0.001)*((C$2*0.305)^2))&lt;=MED!$A$3,MED!$B$2,IF(0.5*(($B6*0.001)*((C$2*0.305)^2))&lt;=MED!$A$4,MED!$B$3,IF(0.5*(($B6*0.001)*((C$2*0.305)^2))&lt;=MED!$A$5,MED!$B$4,IF(0.5*(($B6*0.001)*((C$2*0.305)^2))&lt;=MED!$A$6,MED!$B$5,IF(0.5*(($B6*0.001)*((C$2*0.305)^2))&lt;=MED!$A$7,MED!$B$6,IF(0.5*(($B6*0.001)*((C$2*0.305)^2))&lt;=MED!$A$8,MED!$B$7,IF(0.5*(($B6*0.001)*((C$2*0.305)^2))&lt;=MED!$A$9,MED!$B$8,IF(0.5*(($B6*0.001)*((C$2*0.305)^2))&lt;=MED!$A$10,MED!$B$9,IF(0.5*(($B6*0.001)*((C$2*0.305)^2))&lt;=MED!$A$11,MED!$B$10,IF(0.5*(($B6*0.001)*((C$2*0.305)^2))&lt;=MED!$A$12,MED!$B$11,IF(0.5*(($B6*0.001)*((C$2*0.305)^2))&lt;=MED!$A$13,MED!$B$12,IF(0.5*(($B6*0.001)*((C$2*0.305)^2))&lt;=MED!$A$14,MED!$B$13,IF(0.5*(($B6*0.001)*((C$2*0.305)^2))&lt;=MED!$A$15,MED!$B$14,IF(0.5*(($B12*0.001)*((C$2*0.305)^2))&lt;=MED!$A$16,MED!$B$15))))))))))))))</f>
        <v>5</v>
      </c>
      <c r="D6" s="8">
        <f>IF(0.5*(($B6*0.001)*((D$2*0.305)^2))&lt;=MED!$A$3,MED!$B$2,IF(0.5*(($B6*0.001)*((D$2*0.305)^2))&lt;=MED!$A$4,MED!$B$3,IF(0.5*(($B6*0.001)*((D$2*0.305)^2))&lt;=MED!$A$5,MED!$B$4,IF(0.5*(($B6*0.001)*((D$2*0.305)^2))&lt;=MED!$A$6,MED!$B$5,IF(0.5*(($B6*0.001)*((D$2*0.305)^2))&lt;=MED!$A$7,MED!$B$6,IF(0.5*(($B6*0.001)*((D$2*0.305)^2))&lt;=MED!$A$8,MED!$B$7,IF(0.5*(($B6*0.001)*((D$2*0.305)^2))&lt;=MED!$A$9,MED!$B$8,IF(0.5*(($B6*0.001)*((D$2*0.305)^2))&lt;=MED!$A$10,MED!$B$9,IF(0.5*(($B6*0.001)*((D$2*0.305)^2))&lt;=MED!$A$11,MED!$B$10,IF(0.5*(($B6*0.001)*((D$2*0.305)^2))&lt;=MED!$A$12,MED!$B$11,IF(0.5*(($B6*0.001)*((D$2*0.305)^2))&lt;=MED!$A$13,MED!$B$12,IF(0.5*(($B6*0.001)*((D$2*0.305)^2))&lt;=MED!$A$14,MED!$B$13,IF(0.5*(($B6*0.001)*((D$2*0.305)^2))&lt;=MED!#REF!,MED!$B$14,IF(0.5*(($B6*0.001)*((D$2*0.305)^2))&lt;=MED!#REF!,MED!#REF!))))))))))))))</f>
        <v>5</v>
      </c>
      <c r="E6" s="8">
        <f>IF(0.5*(($B6*0.001)*((E$2*0.305)^2))&lt;=MED!$A$3,MED!$B$2,IF(0.5*(($B6*0.001)*((E$2*0.305)^2))&lt;=MED!$A$4,MED!$B$3,IF(0.5*(($B6*0.001)*((E$2*0.305)^2))&lt;=MED!$A$5,MED!$B$4,IF(0.5*(($B6*0.001)*((E$2*0.305)^2))&lt;=MED!$A$6,MED!$B$5,IF(0.5*(($B6*0.001)*((E$2*0.305)^2))&lt;=MED!$A$7,MED!$B$6,IF(0.5*(($B6*0.001)*((E$2*0.305)^2))&lt;=MED!$A$8,MED!$B$7,IF(0.5*(($B6*0.001)*((E$2*0.305)^2))&lt;=MED!$A$9,MED!$B$8,IF(0.5*(($B6*0.001)*((E$2*0.305)^2))&lt;=MED!$A$10,MED!$B$9,IF(0.5*(($B6*0.001)*((E$2*0.305)^2))&lt;=MED!$A$11,MED!$B$10,IF(0.5*(($B6*0.001)*((E$2*0.305)^2))&lt;=MED!$A$12,MED!$B$11,IF(0.5*(($B6*0.001)*((E$2*0.305)^2))&lt;=MED!$A$13,MED!$B$12,IF(0.5*(($B6*0.001)*((E$2*0.305)^2))&lt;=MED!$A$14,MED!$B$13,IF(0.5*(($B6*0.001)*((E$2*0.305)^2))&lt;=MED!$A$15,MED!$B$14,IF(0.5*(($B6*0.001)*((E$2*0.305)^2))&lt;=MED!$A$16,MED!$B$15))))))))))))))</f>
        <v>5</v>
      </c>
      <c r="F6" s="10">
        <f>IF(0.5*(($B6*0.001)*((F$2*0.305)^2))&lt;=MED!$A$3,MED!$B$2,IF(0.5*(($B6*0.001)*((F$2*0.305)^2))&lt;=MED!$A$4,MED!$B$3,IF(0.5*(($B6*0.001)*((F$2*0.305)^2))&lt;=MED!$A$5,MED!$B$4,IF(0.5*(($B6*0.001)*((F$2*0.305)^2))&lt;=MED!$A$6,MED!$B$5,IF(0.5*(($B6*0.001)*((F$2*0.305)^2))&lt;=MED!$A$7,MED!$B$6,IF(0.5*(($B6*0.001)*((F$2*0.305)^2))&lt;=MED!$A$8,MED!$B$7,IF(0.5*(($B6*0.001)*((F$2*0.305)^2))&lt;=MED!$A$9,MED!$B$8,IF(0.5*(($B6*0.001)*((F$2*0.305)^2))&lt;=MED!$A$10,MED!$B$9,IF(0.5*(($B6*0.001)*((F$2*0.305)^2))&lt;=MED!$A$11,MED!$B$10,IF(0.5*(($B6*0.001)*((F$2*0.305)^2))&lt;=MED!$A$12,MED!$B$11,IF(0.5*(($B6*0.001)*((F$2*0.305)^2))&lt;=MED!$A$13,MED!$B$12,IF(0.5*(($B6*0.001)*((F$2*0.305)^2))&lt;=MED!$A$14,MED!$B$13,IF(0.5*(($B6*0.001)*((F$2*0.305)^2))&lt;=MED!$A$15,MED!$B$14,IF(0.5*(($B6*0.001)*((F$2*0.305)^2))&lt;=MED!$A$16,MED!$B$15))))))))))))))</f>
        <v>5</v>
      </c>
      <c r="G6" s="10">
        <f>IF(0.5*(($B6*0.001)*((G$2*0.305)^2))&lt;=MED!$A$3,MED!$B$2,IF(0.5*(($B6*0.001)*((G$2*0.305)^2))&lt;=MED!$A$4,MED!$B$3,IF(0.5*(($B6*0.001)*((G$2*0.305)^2))&lt;=MED!$A$5,MED!$B$4,IF(0.5*(($B6*0.001)*((G$2*0.305)^2))&lt;=MED!$A$6,MED!$B$5,IF(0.5*(($B6*0.001)*((G$2*0.305)^2))&lt;=MED!$A$7,MED!$B$6,IF(0.5*(($B6*0.001)*((G$2*0.305)^2))&lt;=MED!$A$8,MED!$B$7,IF(0.5*(($B6*0.001)*((G$2*0.305)^2))&lt;=MED!$A$9,MED!$B$8,IF(0.5*(($B6*0.001)*((G$2*0.305)^2))&lt;=MED!$A$10,MED!$B$9,IF(0.5*(($B6*0.001)*((G$2*0.305)^2))&lt;=MED!$A$11,MED!$B$10,IF(0.5*(($B6*0.001)*((G$2*0.305)^2))&lt;=MED!$A$12,MED!$B$11,IF(0.5*(($B6*0.001)*((G$2*0.305)^2))&lt;=MED!$A$13,MED!$B$12,IF(0.5*(($B6*0.001)*((G$2*0.305)^2))&lt;=MED!$A$14,MED!$B$13,IF(0.5*(($B6*0.001)*((G$2*0.305)^2))&lt;=MED!$A$15,MED!$B$14,IF(0.5*(($B6*0.001)*((G$2*0.305)^2))&lt;=MED!$A$16,MED!$B$15))))))))))))))</f>
        <v>5</v>
      </c>
      <c r="H6" s="10">
        <f>IF(0.5*(($B6*0.001)*((H$2*0.305)^2))&lt;=MED!$A$3,MED!$B$2,IF(0.5*(($B6*0.001)*((H$2*0.305)^2))&lt;=MED!$A$4,MED!$B$3,IF(0.5*(($B6*0.001)*((H$2*0.305)^2))&lt;=MED!$A$5,MED!$B$4,IF(0.5*(($B6*0.001)*((H$2*0.305)^2))&lt;=MED!$A$6,MED!$B$5,IF(0.5*(($B6*0.001)*((H$2*0.305)^2))&lt;=MED!$A$7,MED!$B$6,IF(0.5*(($B6*0.001)*((H$2*0.305)^2))&lt;=MED!$A$8,MED!$B$7,IF(0.5*(($B6*0.001)*((H$2*0.305)^2))&lt;=MED!$A$9,MED!$B$8,IF(0.5*(($B6*0.001)*((H$2*0.305)^2))&lt;=MED!$A$10,MED!$B$9,IF(0.5*(($B6*0.001)*((H$2*0.305)^2))&lt;=MED!$A$11,MED!$B$10,IF(0.5*(($B6*0.001)*((H$2*0.305)^2))&lt;=MED!$A$12,MED!$B$11,IF(0.5*(($B6*0.001)*((H$2*0.305)^2))&lt;=MED!$A$13,MED!$B$12,IF(0.5*(($B6*0.001)*((H$2*0.305)^2))&lt;=MED!$A$14,MED!$B$13,IF(0.5*(($B6*0.001)*((H$2*0.305)^2))&lt;=MED!$A$15,MED!$B$14,IF(0.5*(($B6*0.001)*((H$2*0.305)^2))&lt;=MED!$A$16,MED!$B$15))))))))))))))</f>
        <v>5</v>
      </c>
      <c r="I6" s="10">
        <f>IF(0.5*(($B6*0.001)*((I$2*0.305)^2))&lt;=MED!$A$3,MED!$B$2,IF(0.5*(($B6*0.001)*((I$2*0.305)^2))&lt;=MED!$A$4,MED!$B$3,IF(0.5*(($B6*0.001)*((I$2*0.305)^2))&lt;=MED!$A$5,MED!$B$4,IF(0.5*(($B6*0.001)*((I$2*0.305)^2))&lt;=MED!$A$6,MED!$B$5,IF(0.5*(($B6*0.001)*((I$2*0.305)^2))&lt;=MED!$A$7,MED!$B$6,IF(0.5*(($B6*0.001)*((I$2*0.305)^2))&lt;=MED!$A$8,MED!$B$7,IF(0.5*(($B6*0.001)*((I$2*0.305)^2))&lt;=MED!$A$9,MED!$B$8,IF(0.5*(($B6*0.001)*((I$2*0.305)^2))&lt;=MED!$A$10,MED!$B$9,IF(0.5*(($B6*0.001)*((I$2*0.305)^2))&lt;=MED!$A$11,MED!$B$10,IF(0.5*(($B6*0.001)*((I$2*0.305)^2))&lt;=MED!$A$12,MED!$B$11,IF(0.5*(($B6*0.001)*((I$2*0.305)^2))&lt;=MED!$A$13,MED!$B$12,IF(0.5*(($B6*0.001)*((I$2*0.305)^2))&lt;=MED!$A$14,MED!$B$13,IF(0.5*(($B6*0.001)*((I$2*0.305)^2))&lt;=MED!$A$15,MED!$B$14,IF(0.5*(($B6*0.001)*((I$2*0.305)^2))&lt;=MED!$A$16,MED!$B$15))))))))))))))</f>
        <v>5</v>
      </c>
      <c r="J6" s="10">
        <f>IF(0.5*(($B6*0.001)*((J$2*0.305)^2))&lt;=MED!$A$3,MED!$B$2,IF(0.5*(($B6*0.001)*((J$2*0.305)^2))&lt;=MED!$A$4,MED!$B$3,IF(0.5*(($B6*0.001)*((J$2*0.305)^2))&lt;=MED!$A$5,MED!$B$4,IF(0.5*(($B6*0.001)*((J$2*0.305)^2))&lt;=MED!$A$6,MED!$B$5,IF(0.5*(($B6*0.001)*((J$2*0.305)^2))&lt;=MED!$A$7,MED!$B$6,IF(0.5*(($B6*0.001)*((J$2*0.305)^2))&lt;=MED!$A$8,MED!$B$7,IF(0.5*(($B6*0.001)*((J$2*0.305)^2))&lt;=MED!$A$9,MED!$B$8,IF(0.5*(($B6*0.001)*((J$2*0.305)^2))&lt;=MED!$A$10,MED!$B$9,IF(0.5*(($B6*0.001)*((J$2*0.305)^2))&lt;=MED!$A$11,MED!$B$10,IF(0.5*(($B6*0.001)*((J$2*0.305)^2))&lt;=MED!$A$12,MED!$B$11,IF(0.5*(($B6*0.001)*((J$2*0.305)^2))&lt;=MED!$A$13,MED!$B$12,IF(0.5*(($B6*0.001)*((J$2*0.305)^2))&lt;=MED!$A$14,MED!$B$13,IF(0.5*(($B6*0.001)*((J$2*0.305)^2))&lt;=MED!$A$15,MED!$B$14,IF(0.5*(($B6*0.001)*((J$2*0.305)^2))&lt;=MED!$A$16,MED!$B$15))))))))))))))</f>
        <v>5</v>
      </c>
      <c r="K6" s="10">
        <f>IF(0.5*(($B6*0.001)*((K$2*0.305)^2))&lt;=MED!$A$3,MED!$B$2,IF(0.5*(($B6*0.001)*((K$2*0.305)^2))&lt;=MED!$A$4,MED!$B$3,IF(0.5*(($B6*0.001)*((K$2*0.305)^2))&lt;=MED!$A$5,MED!$B$4,IF(0.5*(($B6*0.001)*((K$2*0.305)^2))&lt;=MED!$A$6,MED!$B$5,IF(0.5*(($B6*0.001)*((K$2*0.305)^2))&lt;=MED!$A$7,MED!$B$6,IF(0.5*(($B6*0.001)*((K$2*0.305)^2))&lt;=MED!$A$8,MED!$B$7,IF(0.5*(($B6*0.001)*((K$2*0.305)^2))&lt;=MED!$A$9,MED!$B$8,IF(0.5*(($B6*0.001)*((K$2*0.305)^2))&lt;=MED!$A$10,MED!$B$9,IF(0.5*(($B6*0.001)*((K$2*0.305)^2))&lt;=MED!$A$11,MED!$B$10,IF(0.5*(($B6*0.001)*((K$2*0.305)^2))&lt;=MED!$A$12,MED!$B$11,IF(0.5*(($B6*0.001)*((K$2*0.305)^2))&lt;=MED!$A$13,MED!$B$12,IF(0.5*(($B6*0.001)*((K$2*0.305)^2))&lt;=MED!$A$14,MED!$B$13,IF(0.5*(($B6*0.001)*((K$2*0.305)^2))&lt;=MED!$A$15,MED!$B$14,IF(0.5*(($B6*0.001)*((K$2*0.305)^2))&lt;=MED!$A$16,MED!$B$15))))))))))))))</f>
        <v>5</v>
      </c>
      <c r="L6" s="11">
        <f>IF(0.5*(($B6*0.001)*((L$2*0.305)^2))&lt;=MED!$A$3,MED!$B$2,IF(0.5*(($B6*0.001)*((L$2*0.305)^2))&lt;=MED!$A$4,MED!$B$3,IF(0.5*(($B6*0.001)*((L$2*0.305)^2))&lt;=MED!$A$5,MED!$B$4,IF(0.5*(($B6*0.001)*((L$2*0.305)^2))&lt;=MED!$A$6,MED!$B$5,IF(0.5*(($B6*0.001)*((L$2*0.305)^2))&lt;=MED!$A$7,MED!$B$6,IF(0.5*(($B6*0.001)*((L$2*0.305)^2))&lt;=MED!$A$8,MED!$B$7,IF(0.5*(($B6*0.001)*((L$2*0.305)^2))&lt;=MED!$A$9,MED!$B$8,IF(0.5*(($B6*0.001)*((L$2*0.305)^2))&lt;=MED!$A$10,MED!$B$9,IF(0.5*(($B6*0.001)*((L$2*0.305)^2))&lt;=MED!$A$11,MED!$B$10,IF(0.5*(($B6*0.001)*((L$2*0.305)^2))&lt;=MED!$A$12,MED!$B$11,IF(0.5*(($B6*0.001)*((L$2*0.305)^2))&lt;=MED!$A$13,MED!$B$12,IF(0.5*(($B6*0.001)*((L$2*0.305)^2))&lt;=MED!$A$14,MED!$B$13,IF(0.5*(($B6*0.001)*((L$2*0.305)^2))&lt;=MED!$A$15,MED!$B$14,IF(0.5*(($B6*0.001)*((L$2*0.305)^2))&lt;=MED!$A$16,MED!$B$15))))))))))))))</f>
        <v>50</v>
      </c>
      <c r="M6" s="9">
        <f>IF(0.5*(($B6*0.001)*((M$2*0.305)^2))&lt;=MED!$A$3,MED!$B$2,IF(0.5*(($B6*0.001)*((M$2*0.305)^2))&lt;=MED!$A$4,MED!$B$3,IF(0.5*(($B6*0.001)*((M$2*0.305)^2))&lt;=MED!$A$5,MED!$B$4,IF(0.5*(($B6*0.001)*((M$2*0.305)^2))&lt;=MED!$A$6,MED!$B$5,IF(0.5*(($B6*0.001)*((M$2*0.305)^2))&lt;=MED!$A$7,MED!$B$6,IF(0.5*(($B6*0.001)*((M$2*0.305)^2))&lt;=MED!$A$8,MED!$B$7,IF(0.5*(($B6*0.001)*((M$2*0.305)^2))&lt;=MED!$A$9,MED!$B$8,IF(0.5*(($B6*0.001)*((M$2*0.305)^2))&lt;=MED!$A$10,MED!$B$9,IF(0.5*(($B6*0.001)*((M$2*0.305)^2))&lt;=MED!$A$11,MED!$B$10,IF(0.5*(($B6*0.001)*((M$2*0.305)^2))&lt;=MED!$A$12,MED!$B$11,IF(0.5*(($B6*0.001)*((M$2*0.305)^2))&lt;=MED!$A$13,MED!$B$12,IF(0.5*(($B6*0.001)*((M$2*0.305)^2))&lt;=MED!$A$14,MED!$B$13,IF(0.5*(($B6*0.001)*((M$2*0.305)^2))&lt;=MED!$A$15,MED!$B$14,IF(0.5*(($B6*0.001)*((M$2*0.305)^2))&lt;=MED!$A$16,MED!$B$15))))))))))))))</f>
        <v>80</v>
      </c>
      <c r="N6" s="9">
        <f>IF(0.5*(($B6*0.001)*((N$2*0.305)^2))&lt;=MED!$A$3,MED!$B$2,IF(0.5*(($B6*0.001)*((N$2*0.305)^2))&lt;=MED!$A$4,MED!$B$3,IF(0.5*(($B6*0.001)*((N$2*0.305)^2))&lt;=MED!$A$5,MED!$B$4,IF(0.5*(($B6*0.001)*((N$2*0.305)^2))&lt;=MED!$A$6,MED!$B$5,IF(0.5*(($B6*0.001)*((N$2*0.305)^2))&lt;=MED!$A$7,MED!$B$6,IF(0.5*(($B6*0.001)*((N$2*0.305)^2))&lt;=MED!$A$8,MED!$B$7,IF(0.5*(($B6*0.001)*((N$2*0.305)^2))&lt;=MED!$A$9,MED!$B$8,IF(0.5*(($B6*0.001)*((N$2*0.305)^2))&lt;=MED!$A$10,MED!$B$9,IF(0.5*(($B6*0.001)*((N$2*0.305)^2))&lt;=MED!$A$11,MED!$B$10,IF(0.5*(($B6*0.001)*((N$2*0.305)^2))&lt;=MED!$A$12,MED!$B$11,IF(0.5*(($B6*0.001)*((N$2*0.305)^2))&lt;=MED!$A$13,MED!$B$12,IF(0.5*(($B6*0.001)*((N$2*0.305)^2))&lt;=MED!$A$14,MED!$B$13,IF(0.5*(($B6*0.001)*((N$2*0.305)^2))&lt;=MED!$A$15,MED!$B$14,IF(0.5*(($B6*0.001)*((N$2*0.305)^2))&lt;=MED!$A$16,MED!$B$15))))))))))))))</f>
        <v>80</v>
      </c>
    </row>
    <row r="7" spans="1:15" x14ac:dyDescent="0.25">
      <c r="A7" s="41"/>
      <c r="B7" s="7">
        <v>0.3</v>
      </c>
      <c r="C7" s="8">
        <f>IF(0.5*(($B7*0.001)*((C$2*0.305)^2))&lt;=MED!$A$3,MED!$B$2,IF(0.5*(($B7*0.001)*((C$2*0.305)^2))&lt;=MED!$A$4,MED!$B$3,IF(0.5*(($B7*0.001)*((C$2*0.305)^2))&lt;=MED!$A$5,MED!$B$4,IF(0.5*(($B7*0.001)*((C$2*0.305)^2))&lt;=MED!$A$6,MED!$B$5,IF(0.5*(($B7*0.001)*((C$2*0.305)^2))&lt;=MED!$A$7,MED!$B$6,IF(0.5*(($B7*0.001)*((C$2*0.305)^2))&lt;=MED!$A$8,MED!$B$7,IF(0.5*(($B7*0.001)*((C$2*0.305)^2))&lt;=MED!$A$9,MED!$B$8,IF(0.5*(($B7*0.001)*((C$2*0.305)^2))&lt;=MED!$A$10,MED!$B$9,IF(0.5*(($B7*0.001)*((C$2*0.305)^2))&lt;=MED!$A$11,MED!$B$10,IF(0.5*(($B7*0.001)*((C$2*0.305)^2))&lt;=MED!$A$12,MED!$B$11,IF(0.5*(($B7*0.001)*((C$2*0.305)^2))&lt;=MED!$A$13,MED!$B$12,IF(0.5*(($B7*0.001)*((C$2*0.305)^2))&lt;=MED!$A$14,MED!$B$13,IF(0.5*(($B7*0.001)*((C$2*0.305)^2))&lt;=MED!$A$15,MED!$B$14,IF(0.5*(($B13*0.001)*((C$2*0.305)^2))&lt;=MED!$A$16,MED!$B$15))))))))))))))</f>
        <v>5</v>
      </c>
      <c r="D7" s="8">
        <f>IF(0.5*(($B7*0.001)*((D$2*0.305)^2))&lt;=MED!$A$3,MED!$B$2,IF(0.5*(($B7*0.001)*((D$2*0.305)^2))&lt;=MED!$A$4,MED!$B$3,IF(0.5*(($B7*0.001)*((D$2*0.305)^2))&lt;=MED!$A$5,MED!$B$4,IF(0.5*(($B7*0.001)*((D$2*0.305)^2))&lt;=MED!$A$6,MED!$B$5,IF(0.5*(($B7*0.001)*((D$2*0.305)^2))&lt;=MED!$A$7,MED!$B$6,IF(0.5*(($B7*0.001)*((D$2*0.305)^2))&lt;=MED!$A$8,MED!$B$7,IF(0.5*(($B7*0.001)*((D$2*0.305)^2))&lt;=MED!$A$9,MED!$B$8,IF(0.5*(($B7*0.001)*((D$2*0.305)^2))&lt;=MED!$A$10,MED!$B$9,IF(0.5*(($B7*0.001)*((D$2*0.305)^2))&lt;=MED!$A$11,MED!$B$10,IF(0.5*(($B7*0.001)*((D$2*0.305)^2))&lt;=MED!$A$12,MED!$B$11,IF(0.5*(($B7*0.001)*((D$2*0.305)^2))&lt;=MED!$A$13,MED!$B$12,IF(0.5*(($B7*0.001)*((D$2*0.305)^2))&lt;=MED!$A$14,MED!$B$13,IF(0.5*(($B7*0.001)*((D$2*0.305)^2))&lt;=MED!#REF!,MED!$B$14,IF(0.5*(($B7*0.001)*((D$2*0.305)^2))&lt;=MED!#REF!,MED!#REF!))))))))))))))</f>
        <v>5</v>
      </c>
      <c r="E7" s="8">
        <f>IF(0.5*(($B7*0.001)*((E$2*0.305)^2))&lt;=MED!$A$3,MED!$B$2,IF(0.5*(($B7*0.001)*((E$2*0.305)^2))&lt;=MED!$A$4,MED!$B$3,IF(0.5*(($B7*0.001)*((E$2*0.305)^2))&lt;=MED!$A$5,MED!$B$4,IF(0.5*(($B7*0.001)*((E$2*0.305)^2))&lt;=MED!$A$6,MED!$B$5,IF(0.5*(($B7*0.001)*((E$2*0.305)^2))&lt;=MED!$A$7,MED!$B$6,IF(0.5*(($B7*0.001)*((E$2*0.305)^2))&lt;=MED!$A$8,MED!$B$7,IF(0.5*(($B7*0.001)*((E$2*0.305)^2))&lt;=MED!$A$9,MED!$B$8,IF(0.5*(($B7*0.001)*((E$2*0.305)^2))&lt;=MED!$A$10,MED!$B$9,IF(0.5*(($B7*0.001)*((E$2*0.305)^2))&lt;=MED!$A$11,MED!$B$10,IF(0.5*(($B7*0.001)*((E$2*0.305)^2))&lt;=MED!$A$12,MED!$B$11,IF(0.5*(($B7*0.001)*((E$2*0.305)^2))&lt;=MED!$A$13,MED!$B$12,IF(0.5*(($B7*0.001)*((E$2*0.305)^2))&lt;=MED!$A$14,MED!$B$13,IF(0.5*(($B7*0.001)*((E$2*0.305)^2))&lt;=MED!$A$15,MED!$B$14,IF(0.5*(($B7*0.001)*((E$2*0.305)^2))&lt;=MED!$A$16,MED!$B$15))))))))))))))</f>
        <v>5</v>
      </c>
      <c r="F7" s="10">
        <f>IF(0.5*(($B7*0.001)*((F$2*0.305)^2))&lt;=MED!$A$3,MED!$B$2,IF(0.5*(($B7*0.001)*((F$2*0.305)^2))&lt;=MED!$A$4,MED!$B$3,IF(0.5*(($B7*0.001)*((F$2*0.305)^2))&lt;=MED!$A$5,MED!$B$4,IF(0.5*(($B7*0.001)*((F$2*0.305)^2))&lt;=MED!$A$6,MED!$B$5,IF(0.5*(($B7*0.001)*((F$2*0.305)^2))&lt;=MED!$A$7,MED!$B$6,IF(0.5*(($B7*0.001)*((F$2*0.305)^2))&lt;=MED!$A$8,MED!$B$7,IF(0.5*(($B7*0.001)*((F$2*0.305)^2))&lt;=MED!$A$9,MED!$B$8,IF(0.5*(($B7*0.001)*((F$2*0.305)^2))&lt;=MED!$A$10,MED!$B$9,IF(0.5*(($B7*0.001)*((F$2*0.305)^2))&lt;=MED!$A$11,MED!$B$10,IF(0.5*(($B7*0.001)*((F$2*0.305)^2))&lt;=MED!$A$12,MED!$B$11,IF(0.5*(($B7*0.001)*((F$2*0.305)^2))&lt;=MED!$A$13,MED!$B$12,IF(0.5*(($B7*0.001)*((F$2*0.305)^2))&lt;=MED!$A$14,MED!$B$13,IF(0.5*(($B7*0.001)*((F$2*0.305)^2))&lt;=MED!$A$15,MED!$B$14,IF(0.5*(($B7*0.001)*((F$2*0.305)^2))&lt;=MED!$A$16,MED!$B$15))))))))))))))</f>
        <v>5</v>
      </c>
      <c r="G7" s="10">
        <f>IF(0.5*(($B7*0.001)*((G$2*0.305)^2))&lt;=MED!$A$3,MED!$B$2,IF(0.5*(($B7*0.001)*((G$2*0.305)^2))&lt;=MED!$A$4,MED!$B$3,IF(0.5*(($B7*0.001)*((G$2*0.305)^2))&lt;=MED!$A$5,MED!$B$4,IF(0.5*(($B7*0.001)*((G$2*0.305)^2))&lt;=MED!$A$6,MED!$B$5,IF(0.5*(($B7*0.001)*((G$2*0.305)^2))&lt;=MED!$A$7,MED!$B$6,IF(0.5*(($B7*0.001)*((G$2*0.305)^2))&lt;=MED!$A$8,MED!$B$7,IF(0.5*(($B7*0.001)*((G$2*0.305)^2))&lt;=MED!$A$9,MED!$B$8,IF(0.5*(($B7*0.001)*((G$2*0.305)^2))&lt;=MED!$A$10,MED!$B$9,IF(0.5*(($B7*0.001)*((G$2*0.305)^2))&lt;=MED!$A$11,MED!$B$10,IF(0.5*(($B7*0.001)*((G$2*0.305)^2))&lt;=MED!$A$12,MED!$B$11,IF(0.5*(($B7*0.001)*((G$2*0.305)^2))&lt;=MED!$A$13,MED!$B$12,IF(0.5*(($B7*0.001)*((G$2*0.305)^2))&lt;=MED!$A$14,MED!$B$13,IF(0.5*(($B7*0.001)*((G$2*0.305)^2))&lt;=MED!$A$15,MED!$B$14,IF(0.5*(($B7*0.001)*((G$2*0.305)^2))&lt;=MED!$A$16,MED!$B$15))))))))))))))</f>
        <v>5</v>
      </c>
      <c r="H7" s="10">
        <f>IF(0.5*(($B7*0.001)*((H$2*0.305)^2))&lt;=MED!$A$3,MED!$B$2,IF(0.5*(($B7*0.001)*((H$2*0.305)^2))&lt;=MED!$A$4,MED!$B$3,IF(0.5*(($B7*0.001)*((H$2*0.305)^2))&lt;=MED!$A$5,MED!$B$4,IF(0.5*(($B7*0.001)*((H$2*0.305)^2))&lt;=MED!$A$6,MED!$B$5,IF(0.5*(($B7*0.001)*((H$2*0.305)^2))&lt;=MED!$A$7,MED!$B$6,IF(0.5*(($B7*0.001)*((H$2*0.305)^2))&lt;=MED!$A$8,MED!$B$7,IF(0.5*(($B7*0.001)*((H$2*0.305)^2))&lt;=MED!$A$9,MED!$B$8,IF(0.5*(($B7*0.001)*((H$2*0.305)^2))&lt;=MED!$A$10,MED!$B$9,IF(0.5*(($B7*0.001)*((H$2*0.305)^2))&lt;=MED!$A$11,MED!$B$10,IF(0.5*(($B7*0.001)*((H$2*0.305)^2))&lt;=MED!$A$12,MED!$B$11,IF(0.5*(($B7*0.001)*((H$2*0.305)^2))&lt;=MED!$A$13,MED!$B$12,IF(0.5*(($B7*0.001)*((H$2*0.305)^2))&lt;=MED!$A$14,MED!$B$13,IF(0.5*(($B7*0.001)*((H$2*0.305)^2))&lt;=MED!$A$15,MED!$B$14,IF(0.5*(($B7*0.001)*((H$2*0.305)^2))&lt;=MED!$A$16,MED!$B$15))))))))))))))</f>
        <v>5</v>
      </c>
      <c r="I7" s="10">
        <f>IF(0.5*(($B7*0.001)*((I$2*0.305)^2))&lt;=MED!$A$3,MED!$B$2,IF(0.5*(($B7*0.001)*((I$2*0.305)^2))&lt;=MED!$A$4,MED!$B$3,IF(0.5*(($B7*0.001)*((I$2*0.305)^2))&lt;=MED!$A$5,MED!$B$4,IF(0.5*(($B7*0.001)*((I$2*0.305)^2))&lt;=MED!$A$6,MED!$B$5,IF(0.5*(($B7*0.001)*((I$2*0.305)^2))&lt;=MED!$A$7,MED!$B$6,IF(0.5*(($B7*0.001)*((I$2*0.305)^2))&lt;=MED!$A$8,MED!$B$7,IF(0.5*(($B7*0.001)*((I$2*0.305)^2))&lt;=MED!$A$9,MED!$B$8,IF(0.5*(($B7*0.001)*((I$2*0.305)^2))&lt;=MED!$A$10,MED!$B$9,IF(0.5*(($B7*0.001)*((I$2*0.305)^2))&lt;=MED!$A$11,MED!$B$10,IF(0.5*(($B7*0.001)*((I$2*0.305)^2))&lt;=MED!$A$12,MED!$B$11,IF(0.5*(($B7*0.001)*((I$2*0.305)^2))&lt;=MED!$A$13,MED!$B$12,IF(0.5*(($B7*0.001)*((I$2*0.305)^2))&lt;=MED!$A$14,MED!$B$13,IF(0.5*(($B7*0.001)*((I$2*0.305)^2))&lt;=MED!$A$15,MED!$B$14,IF(0.5*(($B7*0.001)*((I$2*0.305)^2))&lt;=MED!$A$16,MED!$B$15))))))))))))))</f>
        <v>5</v>
      </c>
      <c r="J7" s="10">
        <f>IF(0.5*(($B7*0.001)*((J$2*0.305)^2))&lt;=MED!$A$3,MED!$B$2,IF(0.5*(($B7*0.001)*((J$2*0.305)^2))&lt;=MED!$A$4,MED!$B$3,IF(0.5*(($B7*0.001)*((J$2*0.305)^2))&lt;=MED!$A$5,MED!$B$4,IF(0.5*(($B7*0.001)*((J$2*0.305)^2))&lt;=MED!$A$6,MED!$B$5,IF(0.5*(($B7*0.001)*((J$2*0.305)^2))&lt;=MED!$A$7,MED!$B$6,IF(0.5*(($B7*0.001)*((J$2*0.305)^2))&lt;=MED!$A$8,MED!$B$7,IF(0.5*(($B7*0.001)*((J$2*0.305)^2))&lt;=MED!$A$9,MED!$B$8,IF(0.5*(($B7*0.001)*((J$2*0.305)^2))&lt;=MED!$A$10,MED!$B$9,IF(0.5*(($B7*0.001)*((J$2*0.305)^2))&lt;=MED!$A$11,MED!$B$10,IF(0.5*(($B7*0.001)*((J$2*0.305)^2))&lt;=MED!$A$12,MED!$B$11,IF(0.5*(($B7*0.001)*((J$2*0.305)^2))&lt;=MED!$A$13,MED!$B$12,IF(0.5*(($B7*0.001)*((J$2*0.305)^2))&lt;=MED!$A$14,MED!$B$13,IF(0.5*(($B7*0.001)*((J$2*0.305)^2))&lt;=MED!$A$15,MED!$B$14,IF(0.5*(($B7*0.001)*((J$2*0.305)^2))&lt;=MED!$A$16,MED!$B$15))))))))))))))</f>
        <v>5</v>
      </c>
      <c r="K7" s="11">
        <f>IF(0.5*(($B7*0.001)*((K$2*0.305)^2))&lt;=MED!$A$3,MED!$B$2,IF(0.5*(($B7*0.001)*((K$2*0.305)^2))&lt;=MED!$A$4,MED!$B$3,IF(0.5*(($B7*0.001)*((K$2*0.305)^2))&lt;=MED!$A$5,MED!$B$4,IF(0.5*(($B7*0.001)*((K$2*0.305)^2))&lt;=MED!$A$6,MED!$B$5,IF(0.5*(($B7*0.001)*((K$2*0.305)^2))&lt;=MED!$A$7,MED!$B$6,IF(0.5*(($B7*0.001)*((K$2*0.305)^2))&lt;=MED!$A$8,MED!$B$7,IF(0.5*(($B7*0.001)*((K$2*0.305)^2))&lt;=MED!$A$9,MED!$B$8,IF(0.5*(($B7*0.001)*((K$2*0.305)^2))&lt;=MED!$A$10,MED!$B$9,IF(0.5*(($B7*0.001)*((K$2*0.305)^2))&lt;=MED!$A$11,MED!$B$10,IF(0.5*(($B7*0.001)*((K$2*0.305)^2))&lt;=MED!$A$12,MED!$B$11,IF(0.5*(($B7*0.001)*((K$2*0.305)^2))&lt;=MED!$A$13,MED!$B$12,IF(0.5*(($B7*0.001)*((K$2*0.305)^2))&lt;=MED!$A$14,MED!$B$13,IF(0.5*(($B7*0.001)*((K$2*0.305)^2))&lt;=MED!$A$15,MED!$B$14,IF(0.5*(($B7*0.001)*((K$2*0.305)^2))&lt;=MED!$A$16,MED!$B$15))))))))))))))</f>
        <v>50</v>
      </c>
      <c r="L7" s="9">
        <f>IF(0.5*(($B7*0.001)*((L$2*0.305)^2))&lt;=MED!$A$3,MED!$B$2,IF(0.5*(($B7*0.001)*((L$2*0.305)^2))&lt;=MED!$A$4,MED!$B$3,IF(0.5*(($B7*0.001)*((L$2*0.305)^2))&lt;=MED!$A$5,MED!$B$4,IF(0.5*(($B7*0.001)*((L$2*0.305)^2))&lt;=MED!$A$6,MED!$B$5,IF(0.5*(($B7*0.001)*((L$2*0.305)^2))&lt;=MED!$A$7,MED!$B$6,IF(0.5*(($B7*0.001)*((L$2*0.305)^2))&lt;=MED!$A$8,MED!$B$7,IF(0.5*(($B7*0.001)*((L$2*0.305)^2))&lt;=MED!$A$9,MED!$B$8,IF(0.5*(($B7*0.001)*((L$2*0.305)^2))&lt;=MED!$A$10,MED!$B$9,IF(0.5*(($B7*0.001)*((L$2*0.305)^2))&lt;=MED!$A$11,MED!$B$10,IF(0.5*(($B7*0.001)*((L$2*0.305)^2))&lt;=MED!$A$12,MED!$B$11,IF(0.5*(($B7*0.001)*((L$2*0.305)^2))&lt;=MED!$A$13,MED!$B$12,IF(0.5*(($B7*0.001)*((L$2*0.305)^2))&lt;=MED!$A$14,MED!$B$13,IF(0.5*(($B7*0.001)*((L$2*0.305)^2))&lt;=MED!$A$15,MED!$B$14,IF(0.5*(($B7*0.001)*((L$2*0.305)^2))&lt;=MED!$A$16,MED!$B$15))))))))))))))</f>
        <v>80</v>
      </c>
      <c r="M7" s="9">
        <f>IF(0.5*(($B7*0.001)*((M$2*0.305)^2))&lt;=MED!$A$3,MED!$B$2,IF(0.5*(($B7*0.001)*((M$2*0.305)^2))&lt;=MED!$A$4,MED!$B$3,IF(0.5*(($B7*0.001)*((M$2*0.305)^2))&lt;=MED!$A$5,MED!$B$4,IF(0.5*(($B7*0.001)*((M$2*0.305)^2))&lt;=MED!$A$6,MED!$B$5,IF(0.5*(($B7*0.001)*((M$2*0.305)^2))&lt;=MED!$A$7,MED!$B$6,IF(0.5*(($B7*0.001)*((M$2*0.305)^2))&lt;=MED!$A$8,MED!$B$7,IF(0.5*(($B7*0.001)*((M$2*0.305)^2))&lt;=MED!$A$9,MED!$B$8,IF(0.5*(($B7*0.001)*((M$2*0.305)^2))&lt;=MED!$A$10,MED!$B$9,IF(0.5*(($B7*0.001)*((M$2*0.305)^2))&lt;=MED!$A$11,MED!$B$10,IF(0.5*(($B7*0.001)*((M$2*0.305)^2))&lt;=MED!$A$12,MED!$B$11,IF(0.5*(($B7*0.001)*((M$2*0.305)^2))&lt;=MED!$A$13,MED!$B$12,IF(0.5*(($B7*0.001)*((M$2*0.305)^2))&lt;=MED!$A$14,MED!$B$13,IF(0.5*(($B7*0.001)*((M$2*0.305)^2))&lt;=MED!$A$15,MED!$B$14,IF(0.5*(($B7*0.001)*((M$2*0.305)^2))&lt;=MED!$A$16,MED!$B$15))))))))))))))</f>
        <v>80</v>
      </c>
      <c r="N7" s="9">
        <f>IF(0.5*(($B7*0.001)*((N$2*0.305)^2))&lt;=MED!$A$3,MED!$B$2,IF(0.5*(($B7*0.001)*((N$2*0.305)^2))&lt;=MED!$A$4,MED!$B$3,IF(0.5*(($B7*0.001)*((N$2*0.305)^2))&lt;=MED!$A$5,MED!$B$4,IF(0.5*(($B7*0.001)*((N$2*0.305)^2))&lt;=MED!$A$6,MED!$B$5,IF(0.5*(($B7*0.001)*((N$2*0.305)^2))&lt;=MED!$A$7,MED!$B$6,IF(0.5*(($B7*0.001)*((N$2*0.305)^2))&lt;=MED!$A$8,MED!$B$7,IF(0.5*(($B7*0.001)*((N$2*0.305)^2))&lt;=MED!$A$9,MED!$B$8,IF(0.5*(($B7*0.001)*((N$2*0.305)^2))&lt;=MED!$A$10,MED!$B$9,IF(0.5*(($B7*0.001)*((N$2*0.305)^2))&lt;=MED!$A$11,MED!$B$10,IF(0.5*(($B7*0.001)*((N$2*0.305)^2))&lt;=MED!$A$12,MED!$B$11,IF(0.5*(($B7*0.001)*((N$2*0.305)^2))&lt;=MED!$A$13,MED!$B$12,IF(0.5*(($B7*0.001)*((N$2*0.305)^2))&lt;=MED!$A$14,MED!$B$13,IF(0.5*(($B7*0.001)*((N$2*0.305)^2))&lt;=MED!$A$15,MED!$B$14,IF(0.5*(($B7*0.001)*((N$2*0.305)^2))&lt;=MED!$A$16,MED!$B$15))))))))))))))</f>
        <v>80</v>
      </c>
    </row>
    <row r="8" spans="1:15" x14ac:dyDescent="0.25">
      <c r="A8" s="41"/>
      <c r="B8" s="7">
        <v>0.32</v>
      </c>
      <c r="C8" s="8">
        <f>IF(0.5*(($B8*0.001)*((C$2*0.305)^2))&lt;=MED!$A$3,MED!$B$2,IF(0.5*(($B8*0.001)*((C$2*0.305)^2))&lt;=MED!$A$4,MED!$B$3,IF(0.5*(($B8*0.001)*((C$2*0.305)^2))&lt;=MED!$A$5,MED!$B$4,IF(0.5*(($B8*0.001)*((C$2*0.305)^2))&lt;=MED!$A$6,MED!$B$5,IF(0.5*(($B8*0.001)*((C$2*0.305)^2))&lt;=MED!$A$7,MED!$B$6,IF(0.5*(($B8*0.001)*((C$2*0.305)^2))&lt;=MED!$A$8,MED!$B$7,IF(0.5*(($B8*0.001)*((C$2*0.305)^2))&lt;=MED!$A$9,MED!$B$8,IF(0.5*(($B8*0.001)*((C$2*0.305)^2))&lt;=MED!$A$10,MED!$B$9,IF(0.5*(($B8*0.001)*((C$2*0.305)^2))&lt;=MED!$A$11,MED!$B$10,IF(0.5*(($B8*0.001)*((C$2*0.305)^2))&lt;=MED!$A$12,MED!$B$11,IF(0.5*(($B8*0.001)*((C$2*0.305)^2))&lt;=MED!$A$13,MED!$B$12,IF(0.5*(($B8*0.001)*((C$2*0.305)^2))&lt;=MED!$A$14,MED!$B$13,IF(0.5*(($B8*0.001)*((C$2*0.305)^2))&lt;=MED!$A$15,MED!$B$14,IF(0.5*(($B14*0.001)*((C$2*0.305)^2))&lt;=MED!$A$16,MED!$B$15))))))))))))))</f>
        <v>5</v>
      </c>
      <c r="D8" s="8">
        <f>IF(0.5*(($B8*0.001)*((D$2*0.305)^2))&lt;=MED!$A$3,MED!$B$2,IF(0.5*(($B8*0.001)*((D$2*0.305)^2))&lt;=MED!$A$4,MED!$B$3,IF(0.5*(($B8*0.001)*((D$2*0.305)^2))&lt;=MED!$A$5,MED!$B$4,IF(0.5*(($B8*0.001)*((D$2*0.305)^2))&lt;=MED!$A$6,MED!$B$5,IF(0.5*(($B8*0.001)*((D$2*0.305)^2))&lt;=MED!$A$7,MED!$B$6,IF(0.5*(($B8*0.001)*((D$2*0.305)^2))&lt;=MED!$A$8,MED!$B$7,IF(0.5*(($B8*0.001)*((D$2*0.305)^2))&lt;=MED!$A$9,MED!$B$8,IF(0.5*(($B8*0.001)*((D$2*0.305)^2))&lt;=MED!$A$10,MED!$B$9,IF(0.5*(($B8*0.001)*((D$2*0.305)^2))&lt;=MED!$A$11,MED!$B$10,IF(0.5*(($B8*0.001)*((D$2*0.305)^2))&lt;=MED!$A$12,MED!$B$11,IF(0.5*(($B8*0.001)*((D$2*0.305)^2))&lt;=MED!$A$13,MED!$B$12,IF(0.5*(($B8*0.001)*((D$2*0.305)^2))&lt;=MED!$A$14,MED!$B$13,IF(0.5*(($B8*0.001)*((D$2*0.305)^2))&lt;=MED!#REF!,MED!$B$14,IF(0.5*(($B8*0.001)*((D$2*0.305)^2))&lt;=MED!#REF!,MED!#REF!))))))))))))))</f>
        <v>5</v>
      </c>
      <c r="E8" s="8">
        <f>IF(0.5*(($B8*0.001)*((E$2*0.305)^2))&lt;=MED!$A$3,MED!$B$2,IF(0.5*(($B8*0.001)*((E$2*0.305)^2))&lt;=MED!$A$4,MED!$B$3,IF(0.5*(($B8*0.001)*((E$2*0.305)^2))&lt;=MED!$A$5,MED!$B$4,IF(0.5*(($B8*0.001)*((E$2*0.305)^2))&lt;=MED!$A$6,MED!$B$5,IF(0.5*(($B8*0.001)*((E$2*0.305)^2))&lt;=MED!$A$7,MED!$B$6,IF(0.5*(($B8*0.001)*((E$2*0.305)^2))&lt;=MED!$A$8,MED!$B$7,IF(0.5*(($B8*0.001)*((E$2*0.305)^2))&lt;=MED!$A$9,MED!$B$8,IF(0.5*(($B8*0.001)*((E$2*0.305)^2))&lt;=MED!$A$10,MED!$B$9,IF(0.5*(($B8*0.001)*((E$2*0.305)^2))&lt;=MED!$A$11,MED!$B$10,IF(0.5*(($B8*0.001)*((E$2*0.305)^2))&lt;=MED!$A$12,MED!$B$11,IF(0.5*(($B8*0.001)*((E$2*0.305)^2))&lt;=MED!$A$13,MED!$B$12,IF(0.5*(($B8*0.001)*((E$2*0.305)^2))&lt;=MED!$A$14,MED!$B$13,IF(0.5*(($B8*0.001)*((E$2*0.305)^2))&lt;=MED!$A$15,MED!$B$14,IF(0.5*(($B8*0.001)*((E$2*0.305)^2))&lt;=MED!$A$16,MED!$B$15))))))))))))))</f>
        <v>5</v>
      </c>
      <c r="F8" s="10">
        <f>IF(0.5*(($B8*0.001)*((F$2*0.305)^2))&lt;=MED!$A$3,MED!$B$2,IF(0.5*(($B8*0.001)*((F$2*0.305)^2))&lt;=MED!$A$4,MED!$B$3,IF(0.5*(($B8*0.001)*((F$2*0.305)^2))&lt;=MED!$A$5,MED!$B$4,IF(0.5*(($B8*0.001)*((F$2*0.305)^2))&lt;=MED!$A$6,MED!$B$5,IF(0.5*(($B8*0.001)*((F$2*0.305)^2))&lt;=MED!$A$7,MED!$B$6,IF(0.5*(($B8*0.001)*((F$2*0.305)^2))&lt;=MED!$A$8,MED!$B$7,IF(0.5*(($B8*0.001)*((F$2*0.305)^2))&lt;=MED!$A$9,MED!$B$8,IF(0.5*(($B8*0.001)*((F$2*0.305)^2))&lt;=MED!$A$10,MED!$B$9,IF(0.5*(($B8*0.001)*((F$2*0.305)^2))&lt;=MED!$A$11,MED!$B$10,IF(0.5*(($B8*0.001)*((F$2*0.305)^2))&lt;=MED!$A$12,MED!$B$11,IF(0.5*(($B8*0.001)*((F$2*0.305)^2))&lt;=MED!$A$13,MED!$B$12,IF(0.5*(($B8*0.001)*((F$2*0.305)^2))&lt;=MED!$A$14,MED!$B$13,IF(0.5*(($B8*0.001)*((F$2*0.305)^2))&lt;=MED!$A$15,MED!$B$14,IF(0.5*(($B8*0.001)*((F$2*0.305)^2))&lt;=MED!$A$16,MED!$B$15))))))))))))))</f>
        <v>5</v>
      </c>
      <c r="G8" s="10">
        <f>IF(0.5*(($B8*0.001)*((G$2*0.305)^2))&lt;=MED!$A$3,MED!$B$2,IF(0.5*(($B8*0.001)*((G$2*0.305)^2))&lt;=MED!$A$4,MED!$B$3,IF(0.5*(($B8*0.001)*((G$2*0.305)^2))&lt;=MED!$A$5,MED!$B$4,IF(0.5*(($B8*0.001)*((G$2*0.305)^2))&lt;=MED!$A$6,MED!$B$5,IF(0.5*(($B8*0.001)*((G$2*0.305)^2))&lt;=MED!$A$7,MED!$B$6,IF(0.5*(($B8*0.001)*((G$2*0.305)^2))&lt;=MED!$A$8,MED!$B$7,IF(0.5*(($B8*0.001)*((G$2*0.305)^2))&lt;=MED!$A$9,MED!$B$8,IF(0.5*(($B8*0.001)*((G$2*0.305)^2))&lt;=MED!$A$10,MED!$B$9,IF(0.5*(($B8*0.001)*((G$2*0.305)^2))&lt;=MED!$A$11,MED!$B$10,IF(0.5*(($B8*0.001)*((G$2*0.305)^2))&lt;=MED!$A$12,MED!$B$11,IF(0.5*(($B8*0.001)*((G$2*0.305)^2))&lt;=MED!$A$13,MED!$B$12,IF(0.5*(($B8*0.001)*((G$2*0.305)^2))&lt;=MED!$A$14,MED!$B$13,IF(0.5*(($B8*0.001)*((G$2*0.305)^2))&lt;=MED!$A$15,MED!$B$14,IF(0.5*(($B8*0.001)*((G$2*0.305)^2))&lt;=MED!$A$16,MED!$B$15))))))))))))))</f>
        <v>5</v>
      </c>
      <c r="H8" s="10">
        <f>IF(0.5*(($B8*0.001)*((H$2*0.305)^2))&lt;=MED!$A$3,MED!$B$2,IF(0.5*(($B8*0.001)*((H$2*0.305)^2))&lt;=MED!$A$4,MED!$B$3,IF(0.5*(($B8*0.001)*((H$2*0.305)^2))&lt;=MED!$A$5,MED!$B$4,IF(0.5*(($B8*0.001)*((H$2*0.305)^2))&lt;=MED!$A$6,MED!$B$5,IF(0.5*(($B8*0.001)*((H$2*0.305)^2))&lt;=MED!$A$7,MED!$B$6,IF(0.5*(($B8*0.001)*((H$2*0.305)^2))&lt;=MED!$A$8,MED!$B$7,IF(0.5*(($B8*0.001)*((H$2*0.305)^2))&lt;=MED!$A$9,MED!$B$8,IF(0.5*(($B8*0.001)*((H$2*0.305)^2))&lt;=MED!$A$10,MED!$B$9,IF(0.5*(($B8*0.001)*((H$2*0.305)^2))&lt;=MED!$A$11,MED!$B$10,IF(0.5*(($B8*0.001)*((H$2*0.305)^2))&lt;=MED!$A$12,MED!$B$11,IF(0.5*(($B8*0.001)*((H$2*0.305)^2))&lt;=MED!$A$13,MED!$B$12,IF(0.5*(($B8*0.001)*((H$2*0.305)^2))&lt;=MED!$A$14,MED!$B$13,IF(0.5*(($B8*0.001)*((H$2*0.305)^2))&lt;=MED!$A$15,MED!$B$14,IF(0.5*(($B8*0.001)*((H$2*0.305)^2))&lt;=MED!$A$16,MED!$B$15))))))))))))))</f>
        <v>5</v>
      </c>
      <c r="I8" s="10">
        <f>IF(0.5*(($B8*0.001)*((I$2*0.305)^2))&lt;=MED!$A$3,MED!$B$2,IF(0.5*(($B8*0.001)*((I$2*0.305)^2))&lt;=MED!$A$4,MED!$B$3,IF(0.5*(($B8*0.001)*((I$2*0.305)^2))&lt;=MED!$A$5,MED!$B$4,IF(0.5*(($B8*0.001)*((I$2*0.305)^2))&lt;=MED!$A$6,MED!$B$5,IF(0.5*(($B8*0.001)*((I$2*0.305)^2))&lt;=MED!$A$7,MED!$B$6,IF(0.5*(($B8*0.001)*((I$2*0.305)^2))&lt;=MED!$A$8,MED!$B$7,IF(0.5*(($B8*0.001)*((I$2*0.305)^2))&lt;=MED!$A$9,MED!$B$8,IF(0.5*(($B8*0.001)*((I$2*0.305)^2))&lt;=MED!$A$10,MED!$B$9,IF(0.5*(($B8*0.001)*((I$2*0.305)^2))&lt;=MED!$A$11,MED!$B$10,IF(0.5*(($B8*0.001)*((I$2*0.305)^2))&lt;=MED!$A$12,MED!$B$11,IF(0.5*(($B8*0.001)*((I$2*0.305)^2))&lt;=MED!$A$13,MED!$B$12,IF(0.5*(($B8*0.001)*((I$2*0.305)^2))&lt;=MED!$A$14,MED!$B$13,IF(0.5*(($B8*0.001)*((I$2*0.305)^2))&lt;=MED!$A$15,MED!$B$14,IF(0.5*(($B8*0.001)*((I$2*0.305)^2))&lt;=MED!$A$16,MED!$B$15))))))))))))))</f>
        <v>5</v>
      </c>
      <c r="J8" s="10">
        <f>IF(0.5*(($B8*0.001)*((J$2*0.305)^2))&lt;=MED!$A$3,MED!$B$2,IF(0.5*(($B8*0.001)*((J$2*0.305)^2))&lt;=MED!$A$4,MED!$B$3,IF(0.5*(($B8*0.001)*((J$2*0.305)^2))&lt;=MED!$A$5,MED!$B$4,IF(0.5*(($B8*0.001)*((J$2*0.305)^2))&lt;=MED!$A$6,MED!$B$5,IF(0.5*(($B8*0.001)*((J$2*0.305)^2))&lt;=MED!$A$7,MED!$B$6,IF(0.5*(($B8*0.001)*((J$2*0.305)^2))&lt;=MED!$A$8,MED!$B$7,IF(0.5*(($B8*0.001)*((J$2*0.305)^2))&lt;=MED!$A$9,MED!$B$8,IF(0.5*(($B8*0.001)*((J$2*0.305)^2))&lt;=MED!$A$10,MED!$B$9,IF(0.5*(($B8*0.001)*((J$2*0.305)^2))&lt;=MED!$A$11,MED!$B$10,IF(0.5*(($B8*0.001)*((J$2*0.305)^2))&lt;=MED!$A$12,MED!$B$11,IF(0.5*(($B8*0.001)*((J$2*0.305)^2))&lt;=MED!$A$13,MED!$B$12,IF(0.5*(($B8*0.001)*((J$2*0.305)^2))&lt;=MED!$A$14,MED!$B$13,IF(0.5*(($B8*0.001)*((J$2*0.305)^2))&lt;=MED!$A$15,MED!$B$14,IF(0.5*(($B8*0.001)*((J$2*0.305)^2))&lt;=MED!$A$16,MED!$B$15))))))))))))))</f>
        <v>5</v>
      </c>
      <c r="K8" s="11">
        <f>IF(0.5*(($B8*0.001)*((K$2*0.305)^2))&lt;=MED!$A$3,MED!$B$2,IF(0.5*(($B8*0.001)*((K$2*0.305)^2))&lt;=MED!$A$4,MED!$B$3,IF(0.5*(($B8*0.001)*((K$2*0.305)^2))&lt;=MED!$A$5,MED!$B$4,IF(0.5*(($B8*0.001)*((K$2*0.305)^2))&lt;=MED!$A$6,MED!$B$5,IF(0.5*(($B8*0.001)*((K$2*0.305)^2))&lt;=MED!$A$7,MED!$B$6,IF(0.5*(($B8*0.001)*((K$2*0.305)^2))&lt;=MED!$A$8,MED!$B$7,IF(0.5*(($B8*0.001)*((K$2*0.305)^2))&lt;=MED!$A$9,MED!$B$8,IF(0.5*(($B8*0.001)*((K$2*0.305)^2))&lt;=MED!$A$10,MED!$B$9,IF(0.5*(($B8*0.001)*((K$2*0.305)^2))&lt;=MED!$A$11,MED!$B$10,IF(0.5*(($B8*0.001)*((K$2*0.305)^2))&lt;=MED!$A$12,MED!$B$11,IF(0.5*(($B8*0.001)*((K$2*0.305)^2))&lt;=MED!$A$13,MED!$B$12,IF(0.5*(($B8*0.001)*((K$2*0.305)^2))&lt;=MED!$A$14,MED!$B$13,IF(0.5*(($B8*0.001)*((K$2*0.305)^2))&lt;=MED!$A$15,MED!$B$14,IF(0.5*(($B8*0.001)*((K$2*0.305)^2))&lt;=MED!$A$16,MED!$B$15))))))))))))))</f>
        <v>50</v>
      </c>
      <c r="L8" s="9">
        <f>IF(0.5*(($B8*0.001)*((L$2*0.305)^2))&lt;=MED!$A$3,MED!$B$2,IF(0.5*(($B8*0.001)*((L$2*0.305)^2))&lt;=MED!$A$4,MED!$B$3,IF(0.5*(($B8*0.001)*((L$2*0.305)^2))&lt;=MED!$A$5,MED!$B$4,IF(0.5*(($B8*0.001)*((L$2*0.305)^2))&lt;=MED!$A$6,MED!$B$5,IF(0.5*(($B8*0.001)*((L$2*0.305)^2))&lt;=MED!$A$7,MED!$B$6,IF(0.5*(($B8*0.001)*((L$2*0.305)^2))&lt;=MED!$A$8,MED!$B$7,IF(0.5*(($B8*0.001)*((L$2*0.305)^2))&lt;=MED!$A$9,MED!$B$8,IF(0.5*(($B8*0.001)*((L$2*0.305)^2))&lt;=MED!$A$10,MED!$B$9,IF(0.5*(($B8*0.001)*((L$2*0.305)^2))&lt;=MED!$A$11,MED!$B$10,IF(0.5*(($B8*0.001)*((L$2*0.305)^2))&lt;=MED!$A$12,MED!$B$11,IF(0.5*(($B8*0.001)*((L$2*0.305)^2))&lt;=MED!$A$13,MED!$B$12,IF(0.5*(($B8*0.001)*((L$2*0.305)^2))&lt;=MED!$A$14,MED!$B$13,IF(0.5*(($B8*0.001)*((L$2*0.305)^2))&lt;=MED!$A$15,MED!$B$14,IF(0.5*(($B8*0.001)*((L$2*0.305)^2))&lt;=MED!$A$16,MED!$B$15))))))))))))))</f>
        <v>80</v>
      </c>
      <c r="M8" s="9">
        <f>IF(0.5*(($B8*0.001)*((M$2*0.305)^2))&lt;=MED!$A$3,MED!$B$2,IF(0.5*(($B8*0.001)*((M$2*0.305)^2))&lt;=MED!$A$4,MED!$B$3,IF(0.5*(($B8*0.001)*((M$2*0.305)^2))&lt;=MED!$A$5,MED!$B$4,IF(0.5*(($B8*0.001)*((M$2*0.305)^2))&lt;=MED!$A$6,MED!$B$5,IF(0.5*(($B8*0.001)*((M$2*0.305)^2))&lt;=MED!$A$7,MED!$B$6,IF(0.5*(($B8*0.001)*((M$2*0.305)^2))&lt;=MED!$A$8,MED!$B$7,IF(0.5*(($B8*0.001)*((M$2*0.305)^2))&lt;=MED!$A$9,MED!$B$8,IF(0.5*(($B8*0.001)*((M$2*0.305)^2))&lt;=MED!$A$10,MED!$B$9,IF(0.5*(($B8*0.001)*((M$2*0.305)^2))&lt;=MED!$A$11,MED!$B$10,IF(0.5*(($B8*0.001)*((M$2*0.305)^2))&lt;=MED!$A$12,MED!$B$11,IF(0.5*(($B8*0.001)*((M$2*0.305)^2))&lt;=MED!$A$13,MED!$B$12,IF(0.5*(($B8*0.001)*((M$2*0.305)^2))&lt;=MED!$A$14,MED!$B$13,IF(0.5*(($B8*0.001)*((M$2*0.305)^2))&lt;=MED!$A$15,MED!$B$14,IF(0.5*(($B8*0.001)*((M$2*0.305)^2))&lt;=MED!$A$16,MED!$B$15))))))))))))))</f>
        <v>80</v>
      </c>
      <c r="N8" s="13">
        <f>IF(0.5*(($B8*0.001)*((N$2*0.305)^2))&lt;=MED!$A$3,MED!$B$2,IF(0.5*(($B8*0.001)*((N$2*0.305)^2))&lt;=MED!$A$4,MED!$B$3,IF(0.5*(($B8*0.001)*((N$2*0.305)^2))&lt;=MED!$A$5,MED!$B$4,IF(0.5*(($B8*0.001)*((N$2*0.305)^2))&lt;=MED!$A$6,MED!$B$5,IF(0.5*(($B8*0.001)*((N$2*0.305)^2))&lt;=MED!$A$7,MED!$B$6,IF(0.5*(($B8*0.001)*((N$2*0.305)^2))&lt;=MED!$A$8,MED!$B$7,IF(0.5*(($B8*0.001)*((N$2*0.305)^2))&lt;=MED!$A$9,MED!$B$8,IF(0.5*(($B8*0.001)*((N$2*0.305)^2))&lt;=MED!$A$10,MED!$B$9,IF(0.5*(($B8*0.001)*((N$2*0.305)^2))&lt;=MED!$A$11,MED!$B$10,IF(0.5*(($B8*0.001)*((N$2*0.305)^2))&lt;=MED!$A$12,MED!$B$11,IF(0.5*(($B8*0.001)*((N$2*0.305)^2))&lt;=MED!$A$13,MED!$B$12,IF(0.5*(($B8*0.001)*((N$2*0.305)^2))&lt;=MED!$A$14,MED!$B$13,IF(0.5*(($B8*0.001)*((N$2*0.305)^2))&lt;=MED!$A$15,MED!$B$14,IF(0.5*(($B8*0.001)*((N$2*0.305)^2))&lt;=MED!$A$16,MED!$B$15))))))))))))))</f>
        <v>100</v>
      </c>
    </row>
    <row r="9" spans="1:15" x14ac:dyDescent="0.25">
      <c r="A9" s="41"/>
      <c r="B9" s="7">
        <v>0.36</v>
      </c>
      <c r="C9" s="8">
        <f>IF(0.5*(($B9*0.001)*((C$2*0.305)^2))&lt;=MED!$A$3,MED!$B$2,IF(0.5*(($B9*0.001)*((C$2*0.305)^2))&lt;=MED!$A$4,MED!$B$3,IF(0.5*(($B9*0.001)*((C$2*0.305)^2))&lt;=MED!$A$5,MED!$B$4,IF(0.5*(($B9*0.001)*((C$2*0.305)^2))&lt;=MED!$A$6,MED!$B$5,IF(0.5*(($B9*0.001)*((C$2*0.305)^2))&lt;=MED!$A$7,MED!$B$6,IF(0.5*(($B9*0.001)*((C$2*0.305)^2))&lt;=MED!$A$8,MED!$B$7,IF(0.5*(($B9*0.001)*((C$2*0.305)^2))&lt;=MED!$A$9,MED!$B$8,IF(0.5*(($B9*0.001)*((C$2*0.305)^2))&lt;=MED!$A$10,MED!$B$9,IF(0.5*(($B9*0.001)*((C$2*0.305)^2))&lt;=MED!$A$11,MED!$B$10,IF(0.5*(($B9*0.001)*((C$2*0.305)^2))&lt;=MED!$A$12,MED!$B$11,IF(0.5*(($B9*0.001)*((C$2*0.305)^2))&lt;=MED!$A$13,MED!$B$12,IF(0.5*(($B9*0.001)*((C$2*0.305)^2))&lt;=MED!$A$14,MED!$B$13,IF(0.5*(($B9*0.001)*((C$2*0.305)^2))&lt;=MED!$A$15,MED!$B$14,IF(0.5*(($B15*0.001)*((C$2*0.305)^2))&lt;=MED!$A$16,MED!$B$15))))))))))))))</f>
        <v>5</v>
      </c>
      <c r="D9" s="8">
        <f>IF(0.5*(($B9*0.001)*((D$2*0.305)^2))&lt;=MED!$A$3,MED!$B$2,IF(0.5*(($B9*0.001)*((D$2*0.305)^2))&lt;=MED!$A$4,MED!$B$3,IF(0.5*(($B9*0.001)*((D$2*0.305)^2))&lt;=MED!$A$5,MED!$B$4,IF(0.5*(($B9*0.001)*((D$2*0.305)^2))&lt;=MED!$A$6,MED!$B$5,IF(0.5*(($B9*0.001)*((D$2*0.305)^2))&lt;=MED!$A$7,MED!$B$6,IF(0.5*(($B9*0.001)*((D$2*0.305)^2))&lt;=MED!$A$8,MED!$B$7,IF(0.5*(($B9*0.001)*((D$2*0.305)^2))&lt;=MED!$A$9,MED!$B$8,IF(0.5*(($B9*0.001)*((D$2*0.305)^2))&lt;=MED!$A$10,MED!$B$9,IF(0.5*(($B9*0.001)*((D$2*0.305)^2))&lt;=MED!$A$11,MED!$B$10,IF(0.5*(($B9*0.001)*((D$2*0.305)^2))&lt;=MED!$A$12,MED!$B$11,IF(0.5*(($B9*0.001)*((D$2*0.305)^2))&lt;=MED!$A$13,MED!$B$12,IF(0.5*(($B9*0.001)*((D$2*0.305)^2))&lt;=MED!$A$14,MED!$B$13,IF(0.5*(($B9*0.001)*((D$2*0.305)^2))&lt;=MED!#REF!,MED!$B$14,IF(0.5*(($B9*0.001)*((D$2*0.305)^2))&lt;=MED!#REF!,MED!#REF!))))))))))))))</f>
        <v>5</v>
      </c>
      <c r="E9" s="8">
        <f>IF(0.5*(($B9*0.001)*((E$2*0.305)^2))&lt;=MED!$A$3,MED!$B$2,IF(0.5*(($B9*0.001)*((E$2*0.305)^2))&lt;=MED!$A$4,MED!$B$3,IF(0.5*(($B9*0.001)*((E$2*0.305)^2))&lt;=MED!$A$5,MED!$B$4,IF(0.5*(($B9*0.001)*((E$2*0.305)^2))&lt;=MED!$A$6,MED!$B$5,IF(0.5*(($B9*0.001)*((E$2*0.305)^2))&lt;=MED!$A$7,MED!$B$6,IF(0.5*(($B9*0.001)*((E$2*0.305)^2))&lt;=MED!$A$8,MED!$B$7,IF(0.5*(($B9*0.001)*((E$2*0.305)^2))&lt;=MED!$A$9,MED!$B$8,IF(0.5*(($B9*0.001)*((E$2*0.305)^2))&lt;=MED!$A$10,MED!$B$9,IF(0.5*(($B9*0.001)*((E$2*0.305)^2))&lt;=MED!$A$11,MED!$B$10,IF(0.5*(($B9*0.001)*((E$2*0.305)^2))&lt;=MED!$A$12,MED!$B$11,IF(0.5*(($B9*0.001)*((E$2*0.305)^2))&lt;=MED!$A$13,MED!$B$12,IF(0.5*(($B9*0.001)*((E$2*0.305)^2))&lt;=MED!$A$14,MED!$B$13,IF(0.5*(($B9*0.001)*((E$2*0.305)^2))&lt;=MED!$A$15,MED!$B$14,IF(0.5*(($B9*0.001)*((E$2*0.305)^2))&lt;=MED!$A$16,MED!$B$15))))))))))))))</f>
        <v>5</v>
      </c>
      <c r="F9" s="10">
        <f>IF(0.5*(($B9*0.001)*((F$2*0.305)^2))&lt;=MED!$A$3,MED!$B$2,IF(0.5*(($B9*0.001)*((F$2*0.305)^2))&lt;=MED!$A$4,MED!$B$3,IF(0.5*(($B9*0.001)*((F$2*0.305)^2))&lt;=MED!$A$5,MED!$B$4,IF(0.5*(($B9*0.001)*((F$2*0.305)^2))&lt;=MED!$A$6,MED!$B$5,IF(0.5*(($B9*0.001)*((F$2*0.305)^2))&lt;=MED!$A$7,MED!$B$6,IF(0.5*(($B9*0.001)*((F$2*0.305)^2))&lt;=MED!$A$8,MED!$B$7,IF(0.5*(($B9*0.001)*((F$2*0.305)^2))&lt;=MED!$A$9,MED!$B$8,IF(0.5*(($B9*0.001)*((F$2*0.305)^2))&lt;=MED!$A$10,MED!$B$9,IF(0.5*(($B9*0.001)*((F$2*0.305)^2))&lt;=MED!$A$11,MED!$B$10,IF(0.5*(($B9*0.001)*((F$2*0.305)^2))&lt;=MED!$A$12,MED!$B$11,IF(0.5*(($B9*0.001)*((F$2*0.305)^2))&lt;=MED!$A$13,MED!$B$12,IF(0.5*(($B9*0.001)*((F$2*0.305)^2))&lt;=MED!$A$14,MED!$B$13,IF(0.5*(($B9*0.001)*((F$2*0.305)^2))&lt;=MED!$A$15,MED!$B$14,IF(0.5*(($B9*0.001)*((F$2*0.305)^2))&lt;=MED!$A$16,MED!$B$15))))))))))))))</f>
        <v>5</v>
      </c>
      <c r="G9" s="10">
        <f>IF(0.5*(($B9*0.001)*((G$2*0.305)^2))&lt;=MED!$A$3,MED!$B$2,IF(0.5*(($B9*0.001)*((G$2*0.305)^2))&lt;=MED!$A$4,MED!$B$3,IF(0.5*(($B9*0.001)*((G$2*0.305)^2))&lt;=MED!$A$5,MED!$B$4,IF(0.5*(($B9*0.001)*((G$2*0.305)^2))&lt;=MED!$A$6,MED!$B$5,IF(0.5*(($B9*0.001)*((G$2*0.305)^2))&lt;=MED!$A$7,MED!$B$6,IF(0.5*(($B9*0.001)*((G$2*0.305)^2))&lt;=MED!$A$8,MED!$B$7,IF(0.5*(($B9*0.001)*((G$2*0.305)^2))&lt;=MED!$A$9,MED!$B$8,IF(0.5*(($B9*0.001)*((G$2*0.305)^2))&lt;=MED!$A$10,MED!$B$9,IF(0.5*(($B9*0.001)*((G$2*0.305)^2))&lt;=MED!$A$11,MED!$B$10,IF(0.5*(($B9*0.001)*((G$2*0.305)^2))&lt;=MED!$A$12,MED!$B$11,IF(0.5*(($B9*0.001)*((G$2*0.305)^2))&lt;=MED!$A$13,MED!$B$12,IF(0.5*(($B9*0.001)*((G$2*0.305)^2))&lt;=MED!$A$14,MED!$B$13,IF(0.5*(($B9*0.001)*((G$2*0.305)^2))&lt;=MED!$A$15,MED!$B$14,IF(0.5*(($B9*0.001)*((G$2*0.305)^2))&lt;=MED!$A$16,MED!$B$15))))))))))))))</f>
        <v>5</v>
      </c>
      <c r="H9" s="10">
        <f>IF(0.5*(($B9*0.001)*((H$2*0.305)^2))&lt;=MED!$A$3,MED!$B$2,IF(0.5*(($B9*0.001)*((H$2*0.305)^2))&lt;=MED!$A$4,MED!$B$3,IF(0.5*(($B9*0.001)*((H$2*0.305)^2))&lt;=MED!$A$5,MED!$B$4,IF(0.5*(($B9*0.001)*((H$2*0.305)^2))&lt;=MED!$A$6,MED!$B$5,IF(0.5*(($B9*0.001)*((H$2*0.305)^2))&lt;=MED!$A$7,MED!$B$6,IF(0.5*(($B9*0.001)*((H$2*0.305)^2))&lt;=MED!$A$8,MED!$B$7,IF(0.5*(($B9*0.001)*((H$2*0.305)^2))&lt;=MED!$A$9,MED!$B$8,IF(0.5*(($B9*0.001)*((H$2*0.305)^2))&lt;=MED!$A$10,MED!$B$9,IF(0.5*(($B9*0.001)*((H$2*0.305)^2))&lt;=MED!$A$11,MED!$B$10,IF(0.5*(($B9*0.001)*((H$2*0.305)^2))&lt;=MED!$A$12,MED!$B$11,IF(0.5*(($B9*0.001)*((H$2*0.305)^2))&lt;=MED!$A$13,MED!$B$12,IF(0.5*(($B9*0.001)*((H$2*0.305)^2))&lt;=MED!$A$14,MED!$B$13,IF(0.5*(($B9*0.001)*((H$2*0.305)^2))&lt;=MED!$A$15,MED!$B$14,IF(0.5*(($B9*0.001)*((H$2*0.305)^2))&lt;=MED!$A$16,MED!$B$15))))))))))))))</f>
        <v>5</v>
      </c>
      <c r="I9" s="10">
        <f>IF(0.5*(($B9*0.001)*((I$2*0.305)^2))&lt;=MED!$A$3,MED!$B$2,IF(0.5*(($B9*0.001)*((I$2*0.305)^2))&lt;=MED!$A$4,MED!$B$3,IF(0.5*(($B9*0.001)*((I$2*0.305)^2))&lt;=MED!$A$5,MED!$B$4,IF(0.5*(($B9*0.001)*((I$2*0.305)^2))&lt;=MED!$A$6,MED!$B$5,IF(0.5*(($B9*0.001)*((I$2*0.305)^2))&lt;=MED!$A$7,MED!$B$6,IF(0.5*(($B9*0.001)*((I$2*0.305)^2))&lt;=MED!$A$8,MED!$B$7,IF(0.5*(($B9*0.001)*((I$2*0.305)^2))&lt;=MED!$A$9,MED!$B$8,IF(0.5*(($B9*0.001)*((I$2*0.305)^2))&lt;=MED!$A$10,MED!$B$9,IF(0.5*(($B9*0.001)*((I$2*0.305)^2))&lt;=MED!$A$11,MED!$B$10,IF(0.5*(($B9*0.001)*((I$2*0.305)^2))&lt;=MED!$A$12,MED!$B$11,IF(0.5*(($B9*0.001)*((I$2*0.305)^2))&lt;=MED!$A$13,MED!$B$12,IF(0.5*(($B9*0.001)*((I$2*0.305)^2))&lt;=MED!$A$14,MED!$B$13,IF(0.5*(($B9*0.001)*((I$2*0.305)^2))&lt;=MED!$A$15,MED!$B$14,IF(0.5*(($B9*0.001)*((I$2*0.305)^2))&lt;=MED!$A$16,MED!$B$15))))))))))))))</f>
        <v>5</v>
      </c>
      <c r="J9" s="11">
        <f>IF(0.5*(($B9*0.001)*((J$2*0.305)^2))&lt;=MED!$A$3,MED!$B$2,IF(0.5*(($B9*0.001)*((J$2*0.305)^2))&lt;=MED!$A$4,MED!$B$3,IF(0.5*(($B9*0.001)*((J$2*0.305)^2))&lt;=MED!$A$5,MED!$B$4,IF(0.5*(($B9*0.001)*((J$2*0.305)^2))&lt;=MED!$A$6,MED!$B$5,IF(0.5*(($B9*0.001)*((J$2*0.305)^2))&lt;=MED!$A$7,MED!$B$6,IF(0.5*(($B9*0.001)*((J$2*0.305)^2))&lt;=MED!$A$8,MED!$B$7,IF(0.5*(($B9*0.001)*((J$2*0.305)^2))&lt;=MED!$A$9,MED!$B$8,IF(0.5*(($B9*0.001)*((J$2*0.305)^2))&lt;=MED!$A$10,MED!$B$9,IF(0.5*(($B9*0.001)*((J$2*0.305)^2))&lt;=MED!$A$11,MED!$B$10,IF(0.5*(($B9*0.001)*((J$2*0.305)^2))&lt;=MED!$A$12,MED!$B$11,IF(0.5*(($B9*0.001)*((J$2*0.305)^2))&lt;=MED!$A$13,MED!$B$12,IF(0.5*(($B9*0.001)*((J$2*0.305)^2))&lt;=MED!$A$14,MED!$B$13,IF(0.5*(($B9*0.001)*((J$2*0.305)^2))&lt;=MED!$A$15,MED!$B$14,IF(0.5*(($B9*0.001)*((J$2*0.305)^2))&lt;=MED!$A$16,MED!$B$15))))))))))))))</f>
        <v>50</v>
      </c>
      <c r="K9" s="9">
        <f>IF(0.5*(($B9*0.001)*((K$2*0.305)^2))&lt;=MED!$A$3,MED!$B$2,IF(0.5*(($B9*0.001)*((K$2*0.305)^2))&lt;=MED!$A$4,MED!$B$3,IF(0.5*(($B9*0.001)*((K$2*0.305)^2))&lt;=MED!$A$5,MED!$B$4,IF(0.5*(($B9*0.001)*((K$2*0.305)^2))&lt;=MED!$A$6,MED!$B$5,IF(0.5*(($B9*0.001)*((K$2*0.305)^2))&lt;=MED!$A$7,MED!$B$6,IF(0.5*(($B9*0.001)*((K$2*0.305)^2))&lt;=MED!$A$8,MED!$B$7,IF(0.5*(($B9*0.001)*((K$2*0.305)^2))&lt;=MED!$A$9,MED!$B$8,IF(0.5*(($B9*0.001)*((K$2*0.305)^2))&lt;=MED!$A$10,MED!$B$9,IF(0.5*(($B9*0.001)*((K$2*0.305)^2))&lt;=MED!$A$11,MED!$B$10,IF(0.5*(($B9*0.001)*((K$2*0.305)^2))&lt;=MED!$A$12,MED!$B$11,IF(0.5*(($B9*0.001)*((K$2*0.305)^2))&lt;=MED!$A$13,MED!$B$12,IF(0.5*(($B9*0.001)*((K$2*0.305)^2))&lt;=MED!$A$14,MED!$B$13,IF(0.5*(($B9*0.001)*((K$2*0.305)^2))&lt;=MED!$A$15,MED!$B$14,IF(0.5*(($B9*0.001)*((K$2*0.305)^2))&lt;=MED!$A$16,MED!$B$15))))))))))))))</f>
        <v>80</v>
      </c>
      <c r="L9" s="9">
        <f>IF(0.5*(($B9*0.001)*((L$2*0.305)^2))&lt;=MED!$A$3,MED!$B$2,IF(0.5*(($B9*0.001)*((L$2*0.305)^2))&lt;=MED!$A$4,MED!$B$3,IF(0.5*(($B9*0.001)*((L$2*0.305)^2))&lt;=MED!$A$5,MED!$B$4,IF(0.5*(($B9*0.001)*((L$2*0.305)^2))&lt;=MED!$A$6,MED!$B$5,IF(0.5*(($B9*0.001)*((L$2*0.305)^2))&lt;=MED!$A$7,MED!$B$6,IF(0.5*(($B9*0.001)*((L$2*0.305)^2))&lt;=MED!$A$8,MED!$B$7,IF(0.5*(($B9*0.001)*((L$2*0.305)^2))&lt;=MED!$A$9,MED!$B$8,IF(0.5*(($B9*0.001)*((L$2*0.305)^2))&lt;=MED!$A$10,MED!$B$9,IF(0.5*(($B9*0.001)*((L$2*0.305)^2))&lt;=MED!$A$11,MED!$B$10,IF(0.5*(($B9*0.001)*((L$2*0.305)^2))&lt;=MED!$A$12,MED!$B$11,IF(0.5*(($B9*0.001)*((L$2*0.305)^2))&lt;=MED!$A$13,MED!$B$12,IF(0.5*(($B9*0.001)*((L$2*0.305)^2))&lt;=MED!$A$14,MED!$B$13,IF(0.5*(($B9*0.001)*((L$2*0.305)^2))&lt;=MED!$A$15,MED!$B$14,IF(0.5*(($B9*0.001)*((L$2*0.305)^2))&lt;=MED!$A$16,MED!$B$15))))))))))))))</f>
        <v>80</v>
      </c>
      <c r="M9" s="13">
        <f>IF(0.5*(($B9*0.001)*((M$2*0.305)^2))&lt;=MED!$A$3,MED!$B$2,IF(0.5*(($B9*0.001)*((M$2*0.305)^2))&lt;=MED!$A$4,MED!$B$3,IF(0.5*(($B9*0.001)*((M$2*0.305)^2))&lt;=MED!$A$5,MED!$B$4,IF(0.5*(($B9*0.001)*((M$2*0.305)^2))&lt;=MED!$A$6,MED!$B$5,IF(0.5*(($B9*0.001)*((M$2*0.305)^2))&lt;=MED!$A$7,MED!$B$6,IF(0.5*(($B9*0.001)*((M$2*0.305)^2))&lt;=MED!$A$8,MED!$B$7,IF(0.5*(($B9*0.001)*((M$2*0.305)^2))&lt;=MED!$A$9,MED!$B$8,IF(0.5*(($B9*0.001)*((M$2*0.305)^2))&lt;=MED!$A$10,MED!$B$9,IF(0.5*(($B9*0.001)*((M$2*0.305)^2))&lt;=MED!$A$11,MED!$B$10,IF(0.5*(($B9*0.001)*((M$2*0.305)^2))&lt;=MED!$A$12,MED!$B$11,IF(0.5*(($B9*0.001)*((M$2*0.305)^2))&lt;=MED!$A$13,MED!$B$12,IF(0.5*(($B9*0.001)*((M$2*0.305)^2))&lt;=MED!$A$14,MED!$B$13,IF(0.5*(($B9*0.001)*((M$2*0.305)^2))&lt;=MED!$A$15,MED!$B$14,IF(0.5*(($B9*0.001)*((M$2*0.305)^2))&lt;=MED!$A$16,MED!$B$15))))))))))))))</f>
        <v>100</v>
      </c>
      <c r="N9" s="13">
        <f>IF(0.5*(($B9*0.001)*((N$2*0.305)^2))&lt;=MED!$A$3,MED!$B$2,IF(0.5*(($B9*0.001)*((N$2*0.305)^2))&lt;=MED!$A$4,MED!$B$3,IF(0.5*(($B9*0.001)*((N$2*0.305)^2))&lt;=MED!$A$5,MED!$B$4,IF(0.5*(($B9*0.001)*((N$2*0.305)^2))&lt;=MED!$A$6,MED!$B$5,IF(0.5*(($B9*0.001)*((N$2*0.305)^2))&lt;=MED!$A$7,MED!$B$6,IF(0.5*(($B9*0.001)*((N$2*0.305)^2))&lt;=MED!$A$8,MED!$B$7,IF(0.5*(($B9*0.001)*((N$2*0.305)^2))&lt;=MED!$A$9,MED!$B$8,IF(0.5*(($B9*0.001)*((N$2*0.305)^2))&lt;=MED!$A$10,MED!$B$9,IF(0.5*(($B9*0.001)*((N$2*0.305)^2))&lt;=MED!$A$11,MED!$B$10,IF(0.5*(($B9*0.001)*((N$2*0.305)^2))&lt;=MED!$A$12,MED!$B$11,IF(0.5*(($B9*0.001)*((N$2*0.305)^2))&lt;=MED!$A$13,MED!$B$12,IF(0.5*(($B9*0.001)*((N$2*0.305)^2))&lt;=MED!$A$14,MED!$B$13,IF(0.5*(($B9*0.001)*((N$2*0.305)^2))&lt;=MED!$A$15,MED!$B$14,IF(0.5*(($B9*0.001)*((N$2*0.305)^2))&lt;=MED!$A$16,MED!$B$15))))))))))))))</f>
        <v>100</v>
      </c>
    </row>
    <row r="10" spans="1:15" x14ac:dyDescent="0.25">
      <c r="A10" s="41"/>
      <c r="B10" s="7">
        <v>0.4</v>
      </c>
      <c r="C10" s="8">
        <f>IF(0.5*(($B10*0.001)*((C$2*0.305)^2))&lt;=MED!$A$3,MED!$B$2,IF(0.5*(($B10*0.001)*((C$2*0.305)^2))&lt;=MED!$A$4,MED!$B$3,IF(0.5*(($B10*0.001)*((C$2*0.305)^2))&lt;=MED!$A$5,MED!$B$4,IF(0.5*(($B10*0.001)*((C$2*0.305)^2))&lt;=MED!$A$6,MED!$B$5,IF(0.5*(($B10*0.001)*((C$2*0.305)^2))&lt;=MED!$A$7,MED!$B$6,IF(0.5*(($B10*0.001)*((C$2*0.305)^2))&lt;=MED!$A$8,MED!$B$7,IF(0.5*(($B10*0.001)*((C$2*0.305)^2))&lt;=MED!$A$9,MED!$B$8,IF(0.5*(($B10*0.001)*((C$2*0.305)^2))&lt;=MED!$A$10,MED!$B$9,IF(0.5*(($B10*0.001)*((C$2*0.305)^2))&lt;=MED!$A$11,MED!$B$10,IF(0.5*(($B10*0.001)*((C$2*0.305)^2))&lt;=MED!$A$12,MED!$B$11,IF(0.5*(($B10*0.001)*((C$2*0.305)^2))&lt;=MED!$A$13,MED!$B$12,IF(0.5*(($B10*0.001)*((C$2*0.305)^2))&lt;=MED!$A$14,MED!$B$13,IF(0.5*(($B10*0.001)*((C$2*0.305)^2))&lt;=MED!$A$15,MED!$B$14,IF(0.5*(($B16*0.001)*((C$2*0.305)^2))&lt;=MED!$A$16,MED!$B$15))))))))))))))</f>
        <v>5</v>
      </c>
      <c r="D10" s="8">
        <f>IF(0.5*(($B10*0.001)*((D$2*0.305)^2))&lt;=MED!$A$3,MED!$B$2,IF(0.5*(($B10*0.001)*((D$2*0.305)^2))&lt;=MED!$A$4,MED!$B$3,IF(0.5*(($B10*0.001)*((D$2*0.305)^2))&lt;=MED!$A$5,MED!$B$4,IF(0.5*(($B10*0.001)*((D$2*0.305)^2))&lt;=MED!$A$6,MED!$B$5,IF(0.5*(($B10*0.001)*((D$2*0.305)^2))&lt;=MED!$A$7,MED!$B$6,IF(0.5*(($B10*0.001)*((D$2*0.305)^2))&lt;=MED!$A$8,MED!$B$7,IF(0.5*(($B10*0.001)*((D$2*0.305)^2))&lt;=MED!$A$9,MED!$B$8,IF(0.5*(($B10*0.001)*((D$2*0.305)^2))&lt;=MED!$A$10,MED!$B$9,IF(0.5*(($B10*0.001)*((D$2*0.305)^2))&lt;=MED!$A$11,MED!$B$10,IF(0.5*(($B10*0.001)*((D$2*0.305)^2))&lt;=MED!$A$12,MED!$B$11,IF(0.5*(($B10*0.001)*((D$2*0.305)^2))&lt;=MED!$A$13,MED!$B$12,IF(0.5*(($B10*0.001)*((D$2*0.305)^2))&lt;=MED!$A$14,MED!$B$13,IF(0.5*(($B10*0.001)*((D$2*0.305)^2))&lt;=MED!#REF!,MED!$B$14,IF(0.5*(($B10*0.001)*((D$2*0.305)^2))&lt;=MED!#REF!,MED!#REF!))))))))))))))</f>
        <v>5</v>
      </c>
      <c r="E10" s="8">
        <f>IF(0.5*(($B10*0.001)*((E$2*0.305)^2))&lt;=MED!$A$3,MED!$B$2,IF(0.5*(($B10*0.001)*((E$2*0.305)^2))&lt;=MED!$A$4,MED!$B$3,IF(0.5*(($B10*0.001)*((E$2*0.305)^2))&lt;=MED!$A$5,MED!$B$4,IF(0.5*(($B10*0.001)*((E$2*0.305)^2))&lt;=MED!$A$6,MED!$B$5,IF(0.5*(($B10*0.001)*((E$2*0.305)^2))&lt;=MED!$A$7,MED!$B$6,IF(0.5*(($B10*0.001)*((E$2*0.305)^2))&lt;=MED!$A$8,MED!$B$7,IF(0.5*(($B10*0.001)*((E$2*0.305)^2))&lt;=MED!$A$9,MED!$B$8,IF(0.5*(($B10*0.001)*((E$2*0.305)^2))&lt;=MED!$A$10,MED!$B$9,IF(0.5*(($B10*0.001)*((E$2*0.305)^2))&lt;=MED!$A$11,MED!$B$10,IF(0.5*(($B10*0.001)*((E$2*0.305)^2))&lt;=MED!$A$12,MED!$B$11,IF(0.5*(($B10*0.001)*((E$2*0.305)^2))&lt;=MED!$A$13,MED!$B$12,IF(0.5*(($B10*0.001)*((E$2*0.305)^2))&lt;=MED!$A$14,MED!$B$13,IF(0.5*(($B10*0.001)*((E$2*0.305)^2))&lt;=MED!$A$15,MED!$B$14,IF(0.5*(($B10*0.001)*((E$2*0.305)^2))&lt;=MED!$A$16,MED!$B$15))))))))))))))</f>
        <v>5</v>
      </c>
      <c r="F10" s="10">
        <f>IF(0.5*(($B10*0.001)*((F$2*0.305)^2))&lt;=MED!$A$3,MED!$B$2,IF(0.5*(($B10*0.001)*((F$2*0.305)^2))&lt;=MED!$A$4,MED!$B$3,IF(0.5*(($B10*0.001)*((F$2*0.305)^2))&lt;=MED!$A$5,MED!$B$4,IF(0.5*(($B10*0.001)*((F$2*0.305)^2))&lt;=MED!$A$6,MED!$B$5,IF(0.5*(($B10*0.001)*((F$2*0.305)^2))&lt;=MED!$A$7,MED!$B$6,IF(0.5*(($B10*0.001)*((F$2*0.305)^2))&lt;=MED!$A$8,MED!$B$7,IF(0.5*(($B10*0.001)*((F$2*0.305)^2))&lt;=MED!$A$9,MED!$B$8,IF(0.5*(($B10*0.001)*((F$2*0.305)^2))&lt;=MED!$A$10,MED!$B$9,IF(0.5*(($B10*0.001)*((F$2*0.305)^2))&lt;=MED!$A$11,MED!$B$10,IF(0.5*(($B10*0.001)*((F$2*0.305)^2))&lt;=MED!$A$12,MED!$B$11,IF(0.5*(($B10*0.001)*((F$2*0.305)^2))&lt;=MED!$A$13,MED!$B$12,IF(0.5*(($B10*0.001)*((F$2*0.305)^2))&lt;=MED!$A$14,MED!$B$13,IF(0.5*(($B10*0.001)*((F$2*0.305)^2))&lt;=MED!$A$15,MED!$B$14,IF(0.5*(($B10*0.001)*((F$2*0.305)^2))&lt;=MED!$A$16,MED!$B$15))))))))))))))</f>
        <v>5</v>
      </c>
      <c r="G10" s="10">
        <f>IF(0.5*(($B10*0.001)*((G$2*0.305)^2))&lt;=MED!$A$3,MED!$B$2,IF(0.5*(($B10*0.001)*((G$2*0.305)^2))&lt;=MED!$A$4,MED!$B$3,IF(0.5*(($B10*0.001)*((G$2*0.305)^2))&lt;=MED!$A$5,MED!$B$4,IF(0.5*(($B10*0.001)*((G$2*0.305)^2))&lt;=MED!$A$6,MED!$B$5,IF(0.5*(($B10*0.001)*((G$2*0.305)^2))&lt;=MED!$A$7,MED!$B$6,IF(0.5*(($B10*0.001)*((G$2*0.305)^2))&lt;=MED!$A$8,MED!$B$7,IF(0.5*(($B10*0.001)*((G$2*0.305)^2))&lt;=MED!$A$9,MED!$B$8,IF(0.5*(($B10*0.001)*((G$2*0.305)^2))&lt;=MED!$A$10,MED!$B$9,IF(0.5*(($B10*0.001)*((G$2*0.305)^2))&lt;=MED!$A$11,MED!$B$10,IF(0.5*(($B10*0.001)*((G$2*0.305)^2))&lt;=MED!$A$12,MED!$B$11,IF(0.5*(($B10*0.001)*((G$2*0.305)^2))&lt;=MED!$A$13,MED!$B$12,IF(0.5*(($B10*0.001)*((G$2*0.305)^2))&lt;=MED!$A$14,MED!$B$13,IF(0.5*(($B10*0.001)*((G$2*0.305)^2))&lt;=MED!$A$15,MED!$B$14,IF(0.5*(($B10*0.001)*((G$2*0.305)^2))&lt;=MED!$A$16,MED!$B$15))))))))))))))</f>
        <v>5</v>
      </c>
      <c r="H10" s="10">
        <f>IF(0.5*(($B10*0.001)*((H$2*0.305)^2))&lt;=MED!$A$3,MED!$B$2,IF(0.5*(($B10*0.001)*((H$2*0.305)^2))&lt;=MED!$A$4,MED!$B$3,IF(0.5*(($B10*0.001)*((H$2*0.305)^2))&lt;=MED!$A$5,MED!$B$4,IF(0.5*(($B10*0.001)*((H$2*0.305)^2))&lt;=MED!$A$6,MED!$B$5,IF(0.5*(($B10*0.001)*((H$2*0.305)^2))&lt;=MED!$A$7,MED!$B$6,IF(0.5*(($B10*0.001)*((H$2*0.305)^2))&lt;=MED!$A$8,MED!$B$7,IF(0.5*(($B10*0.001)*((H$2*0.305)^2))&lt;=MED!$A$9,MED!$B$8,IF(0.5*(($B10*0.001)*((H$2*0.305)^2))&lt;=MED!$A$10,MED!$B$9,IF(0.5*(($B10*0.001)*((H$2*0.305)^2))&lt;=MED!$A$11,MED!$B$10,IF(0.5*(($B10*0.001)*((H$2*0.305)^2))&lt;=MED!$A$12,MED!$B$11,IF(0.5*(($B10*0.001)*((H$2*0.305)^2))&lt;=MED!$A$13,MED!$B$12,IF(0.5*(($B10*0.001)*((H$2*0.305)^2))&lt;=MED!$A$14,MED!$B$13,IF(0.5*(($B10*0.001)*((H$2*0.305)^2))&lt;=MED!$A$15,MED!$B$14,IF(0.5*(($B10*0.001)*((H$2*0.305)^2))&lt;=MED!$A$16,MED!$B$15))))))))))))))</f>
        <v>5</v>
      </c>
      <c r="I10" s="11">
        <f>IF(0.5*(($B10*0.001)*((I$2*0.305)^2))&lt;=MED!$A$3,MED!$B$2,IF(0.5*(($B10*0.001)*((I$2*0.305)^2))&lt;=MED!$A$4,MED!$B$3,IF(0.5*(($B10*0.001)*((I$2*0.305)^2))&lt;=MED!$A$5,MED!$B$4,IF(0.5*(($B10*0.001)*((I$2*0.305)^2))&lt;=MED!$A$6,MED!$B$5,IF(0.5*(($B10*0.001)*((I$2*0.305)^2))&lt;=MED!$A$7,MED!$B$6,IF(0.5*(($B10*0.001)*((I$2*0.305)^2))&lt;=MED!$A$8,MED!$B$7,IF(0.5*(($B10*0.001)*((I$2*0.305)^2))&lt;=MED!$A$9,MED!$B$8,IF(0.5*(($B10*0.001)*((I$2*0.305)^2))&lt;=MED!$A$10,MED!$B$9,IF(0.5*(($B10*0.001)*((I$2*0.305)^2))&lt;=MED!$A$11,MED!$B$10,IF(0.5*(($B10*0.001)*((I$2*0.305)^2))&lt;=MED!$A$12,MED!$B$11,IF(0.5*(($B10*0.001)*((I$2*0.305)^2))&lt;=MED!$A$13,MED!$B$12,IF(0.5*(($B10*0.001)*((I$2*0.305)^2))&lt;=MED!$A$14,MED!$B$13,IF(0.5*(($B10*0.001)*((I$2*0.305)^2))&lt;=MED!$A$15,MED!$B$14,IF(0.5*(($B10*0.001)*((I$2*0.305)^2))&lt;=MED!$A$16,MED!$B$15))))))))))))))</f>
        <v>50</v>
      </c>
      <c r="J10" s="9">
        <f>IF(0.5*(($B10*0.001)*((J$2*0.305)^2))&lt;=MED!$A$3,MED!$B$2,IF(0.5*(($B10*0.001)*((J$2*0.305)^2))&lt;=MED!$A$4,MED!$B$3,IF(0.5*(($B10*0.001)*((J$2*0.305)^2))&lt;=MED!$A$5,MED!$B$4,IF(0.5*(($B10*0.001)*((J$2*0.305)^2))&lt;=MED!$A$6,MED!$B$5,IF(0.5*(($B10*0.001)*((J$2*0.305)^2))&lt;=MED!$A$7,MED!$B$6,IF(0.5*(($B10*0.001)*((J$2*0.305)^2))&lt;=MED!$A$8,MED!$B$7,IF(0.5*(($B10*0.001)*((J$2*0.305)^2))&lt;=MED!$A$9,MED!$B$8,IF(0.5*(($B10*0.001)*((J$2*0.305)^2))&lt;=MED!$A$10,MED!$B$9,IF(0.5*(($B10*0.001)*((J$2*0.305)^2))&lt;=MED!$A$11,MED!$B$10,IF(0.5*(($B10*0.001)*((J$2*0.305)^2))&lt;=MED!$A$12,MED!$B$11,IF(0.5*(($B10*0.001)*((J$2*0.305)^2))&lt;=MED!$A$13,MED!$B$12,IF(0.5*(($B10*0.001)*((J$2*0.305)^2))&lt;=MED!$A$14,MED!$B$13,IF(0.5*(($B10*0.001)*((J$2*0.305)^2))&lt;=MED!$A$15,MED!$B$14,IF(0.5*(($B10*0.001)*((J$2*0.305)^2))&lt;=MED!$A$16,MED!$B$15))))))))))))))</f>
        <v>80</v>
      </c>
      <c r="K10" s="9">
        <f>IF(0.5*(($B10*0.001)*((K$2*0.305)^2))&lt;=MED!$A$3,MED!$B$2,IF(0.5*(($B10*0.001)*((K$2*0.305)^2))&lt;=MED!$A$4,MED!$B$3,IF(0.5*(($B10*0.001)*((K$2*0.305)^2))&lt;=MED!$A$5,MED!$B$4,IF(0.5*(($B10*0.001)*((K$2*0.305)^2))&lt;=MED!$A$6,MED!$B$5,IF(0.5*(($B10*0.001)*((K$2*0.305)^2))&lt;=MED!$A$7,MED!$B$6,IF(0.5*(($B10*0.001)*((K$2*0.305)^2))&lt;=MED!$A$8,MED!$B$7,IF(0.5*(($B10*0.001)*((K$2*0.305)^2))&lt;=MED!$A$9,MED!$B$8,IF(0.5*(($B10*0.001)*((K$2*0.305)^2))&lt;=MED!$A$10,MED!$B$9,IF(0.5*(($B10*0.001)*((K$2*0.305)^2))&lt;=MED!$A$11,MED!$B$10,IF(0.5*(($B10*0.001)*((K$2*0.305)^2))&lt;=MED!$A$12,MED!$B$11,IF(0.5*(($B10*0.001)*((K$2*0.305)^2))&lt;=MED!$A$13,MED!$B$12,IF(0.5*(($B10*0.001)*((K$2*0.305)^2))&lt;=MED!$A$14,MED!$B$13,IF(0.5*(($B10*0.001)*((K$2*0.305)^2))&lt;=MED!$A$15,MED!$B$14,IF(0.5*(($B10*0.001)*((K$2*0.305)^2))&lt;=MED!$A$16,MED!$B$15))))))))))))))</f>
        <v>80</v>
      </c>
      <c r="L10" s="13">
        <f>IF(0.5*(($B10*0.001)*((L$2*0.305)^2))&lt;=MED!$A$3,MED!$B$2,IF(0.5*(($B10*0.001)*((L$2*0.305)^2))&lt;=MED!$A$4,MED!$B$3,IF(0.5*(($B10*0.001)*((L$2*0.305)^2))&lt;=MED!$A$5,MED!$B$4,IF(0.5*(($B10*0.001)*((L$2*0.305)^2))&lt;=MED!$A$6,MED!$B$5,IF(0.5*(($B10*0.001)*((L$2*0.305)^2))&lt;=MED!$A$7,MED!$B$6,IF(0.5*(($B10*0.001)*((L$2*0.305)^2))&lt;=MED!$A$8,MED!$B$7,IF(0.5*(($B10*0.001)*((L$2*0.305)^2))&lt;=MED!$A$9,MED!$B$8,IF(0.5*(($B10*0.001)*((L$2*0.305)^2))&lt;=MED!$A$10,MED!$B$9,IF(0.5*(($B10*0.001)*((L$2*0.305)^2))&lt;=MED!$A$11,MED!$B$10,IF(0.5*(($B10*0.001)*((L$2*0.305)^2))&lt;=MED!$A$12,MED!$B$11,IF(0.5*(($B10*0.001)*((L$2*0.305)^2))&lt;=MED!$A$13,MED!$B$12,IF(0.5*(($B10*0.001)*((L$2*0.305)^2))&lt;=MED!$A$14,MED!$B$13,IF(0.5*(($B10*0.001)*((L$2*0.305)^2))&lt;=MED!$A$15,MED!$B$14,IF(0.5*(($B10*0.001)*((L$2*0.305)^2))&lt;=MED!$A$16,MED!$B$15))))))))))))))</f>
        <v>100</v>
      </c>
      <c r="M10" s="13">
        <f>IF(0.5*(($B10*0.001)*((M$2*0.305)^2))&lt;=MED!$A$3,MED!$B$2,IF(0.5*(($B10*0.001)*((M$2*0.305)^2))&lt;=MED!$A$4,MED!$B$3,IF(0.5*(($B10*0.001)*((M$2*0.305)^2))&lt;=MED!$A$5,MED!$B$4,IF(0.5*(($B10*0.001)*((M$2*0.305)^2))&lt;=MED!$A$6,MED!$B$5,IF(0.5*(($B10*0.001)*((M$2*0.305)^2))&lt;=MED!$A$7,MED!$B$6,IF(0.5*(($B10*0.001)*((M$2*0.305)^2))&lt;=MED!$A$8,MED!$B$7,IF(0.5*(($B10*0.001)*((M$2*0.305)^2))&lt;=MED!$A$9,MED!$B$8,IF(0.5*(($B10*0.001)*((M$2*0.305)^2))&lt;=MED!$A$10,MED!$B$9,IF(0.5*(($B10*0.001)*((M$2*0.305)^2))&lt;=MED!$A$11,MED!$B$10,IF(0.5*(($B10*0.001)*((M$2*0.305)^2))&lt;=MED!$A$12,MED!$B$11,IF(0.5*(($B10*0.001)*((M$2*0.305)^2))&lt;=MED!$A$13,MED!$B$12,IF(0.5*(($B10*0.001)*((M$2*0.305)^2))&lt;=MED!$A$14,MED!$B$13,IF(0.5*(($B10*0.001)*((M$2*0.305)^2))&lt;=MED!$A$15,MED!$B$14,IF(0.5*(($B10*0.001)*((M$2*0.305)^2))&lt;=MED!$A$16,MED!$B$15))))))))))))))</f>
        <v>100</v>
      </c>
      <c r="N10" s="12">
        <f>IF(0.5*(($B10*0.001)*((N$2*0.305)^2))&lt;=MED!$A$3,MED!$B$2,IF(0.5*(($B10*0.001)*((N$2*0.305)^2))&lt;=MED!$A$4,MED!$B$3,IF(0.5*(($B10*0.001)*((N$2*0.305)^2))&lt;=MED!$A$5,MED!$B$4,IF(0.5*(($B10*0.001)*((N$2*0.305)^2))&lt;=MED!$A$6,MED!$B$5,IF(0.5*(($B10*0.001)*((N$2*0.305)^2))&lt;=MED!$A$7,MED!$B$6,IF(0.5*(($B10*0.001)*((N$2*0.305)^2))&lt;=MED!$A$8,MED!$B$7,IF(0.5*(($B10*0.001)*((N$2*0.305)^2))&lt;=MED!$A$9,MED!$B$8,IF(0.5*(($B10*0.001)*((N$2*0.305)^2))&lt;=MED!$A$10,MED!$B$9,IF(0.5*(($B10*0.001)*((N$2*0.305)^2))&lt;=MED!$A$11,MED!$B$10,IF(0.5*(($B10*0.001)*((N$2*0.305)^2))&lt;=MED!$A$12,MED!$B$11,IF(0.5*(($B10*0.001)*((N$2*0.305)^2))&lt;=MED!$A$13,MED!$B$12,IF(0.5*(($B10*0.001)*((N$2*0.305)^2))&lt;=MED!$A$14,MED!$B$13,IF(0.5*(($B10*0.001)*((N$2*0.305)^2))&lt;=MED!$A$15,MED!$B$14,IF(0.5*(($B10*0.001)*((N$2*0.305)^2))&lt;=MED!$A$16,MED!$B$15))))))))))))))</f>
        <v>150</v>
      </c>
    </row>
    <row r="11" spans="1:15" x14ac:dyDescent="0.25">
      <c r="A11" s="41"/>
      <c r="B11" s="7">
        <v>0.43</v>
      </c>
      <c r="C11" s="8">
        <f>IF(0.5*(($B11*0.001)*((C$2*0.305)^2))&lt;=MED!$A$3,MED!$B$2,IF(0.5*(($B11*0.001)*((C$2*0.305)^2))&lt;=MED!$A$4,MED!$B$3,IF(0.5*(($B11*0.001)*((C$2*0.305)^2))&lt;=MED!$A$5,MED!$B$4,IF(0.5*(($B11*0.001)*((C$2*0.305)^2))&lt;=MED!$A$6,MED!$B$5,IF(0.5*(($B11*0.001)*((C$2*0.305)^2))&lt;=MED!$A$7,MED!$B$6,IF(0.5*(($B11*0.001)*((C$2*0.305)^2))&lt;=MED!$A$8,MED!$B$7,IF(0.5*(($B11*0.001)*((C$2*0.305)^2))&lt;=MED!$A$9,MED!$B$8,IF(0.5*(($B11*0.001)*((C$2*0.305)^2))&lt;=MED!$A$10,MED!$B$9,IF(0.5*(($B11*0.001)*((C$2*0.305)^2))&lt;=MED!$A$11,MED!$B$10,IF(0.5*(($B11*0.001)*((C$2*0.305)^2))&lt;=MED!$A$12,MED!$B$11,IF(0.5*(($B11*0.001)*((C$2*0.305)^2))&lt;=MED!$A$13,MED!$B$12,IF(0.5*(($B11*0.001)*((C$2*0.305)^2))&lt;=MED!$A$14,MED!$B$13,IF(0.5*(($B11*0.001)*((C$2*0.305)^2))&lt;=MED!$A$15,MED!$B$14,IF(0.5*(($B17*0.001)*((C$2*0.305)^2))&lt;=MED!$A$16,MED!$B$15))))))))))))))</f>
        <v>5</v>
      </c>
      <c r="D11" s="8">
        <f>IF(0.5*(($B11*0.001)*((D$2*0.305)^2))&lt;=MED!$A$3,MED!$B$2,IF(0.5*(($B11*0.001)*((D$2*0.305)^2))&lt;=MED!$A$4,MED!$B$3,IF(0.5*(($B11*0.001)*((D$2*0.305)^2))&lt;=MED!$A$5,MED!$B$4,IF(0.5*(($B11*0.001)*((D$2*0.305)^2))&lt;=MED!$A$6,MED!$B$5,IF(0.5*(($B11*0.001)*((D$2*0.305)^2))&lt;=MED!$A$7,MED!$B$6,IF(0.5*(($B11*0.001)*((D$2*0.305)^2))&lt;=MED!$A$8,MED!$B$7,IF(0.5*(($B11*0.001)*((D$2*0.305)^2))&lt;=MED!$A$9,MED!$B$8,IF(0.5*(($B11*0.001)*((D$2*0.305)^2))&lt;=MED!$A$10,MED!$B$9,IF(0.5*(($B11*0.001)*((D$2*0.305)^2))&lt;=MED!$A$11,MED!$B$10,IF(0.5*(($B11*0.001)*((D$2*0.305)^2))&lt;=MED!$A$12,MED!$B$11,IF(0.5*(($B11*0.001)*((D$2*0.305)^2))&lt;=MED!$A$13,MED!$B$12,IF(0.5*(($B11*0.001)*((D$2*0.305)^2))&lt;=MED!$A$14,MED!$B$13,IF(0.5*(($B11*0.001)*((D$2*0.305)^2))&lt;=MED!#REF!,MED!$B$14,IF(0.5*(($B11*0.001)*((D$2*0.305)^2))&lt;=MED!#REF!,MED!#REF!))))))))))))))</f>
        <v>5</v>
      </c>
      <c r="E11" s="8">
        <f>IF(0.5*(($B11*0.001)*((E$2*0.305)^2))&lt;=MED!$A$3,MED!$B$2,IF(0.5*(($B11*0.001)*((E$2*0.305)^2))&lt;=MED!$A$4,MED!$B$3,IF(0.5*(($B11*0.001)*((E$2*0.305)^2))&lt;=MED!$A$5,MED!$B$4,IF(0.5*(($B11*0.001)*((E$2*0.305)^2))&lt;=MED!$A$6,MED!$B$5,IF(0.5*(($B11*0.001)*((E$2*0.305)^2))&lt;=MED!$A$7,MED!$B$6,IF(0.5*(($B11*0.001)*((E$2*0.305)^2))&lt;=MED!$A$8,MED!$B$7,IF(0.5*(($B11*0.001)*((E$2*0.305)^2))&lt;=MED!$A$9,MED!$B$8,IF(0.5*(($B11*0.001)*((E$2*0.305)^2))&lt;=MED!$A$10,MED!$B$9,IF(0.5*(($B11*0.001)*((E$2*0.305)^2))&lt;=MED!$A$11,MED!$B$10,IF(0.5*(($B11*0.001)*((E$2*0.305)^2))&lt;=MED!$A$12,MED!$B$11,IF(0.5*(($B11*0.001)*((E$2*0.305)^2))&lt;=MED!$A$13,MED!$B$12,IF(0.5*(($B11*0.001)*((E$2*0.305)^2))&lt;=MED!$A$14,MED!$B$13,IF(0.5*(($B11*0.001)*((E$2*0.305)^2))&lt;=MED!$A$15,MED!$B$14,IF(0.5*(($B11*0.001)*((E$2*0.305)^2))&lt;=MED!$A$16,MED!$B$15))))))))))))))</f>
        <v>5</v>
      </c>
      <c r="F11" s="10">
        <f>IF(0.5*(($B11*0.001)*((F$2*0.305)^2))&lt;=MED!$A$3,MED!$B$2,IF(0.5*(($B11*0.001)*((F$2*0.305)^2))&lt;=MED!$A$4,MED!$B$3,IF(0.5*(($B11*0.001)*((F$2*0.305)^2))&lt;=MED!$A$5,MED!$B$4,IF(0.5*(($B11*0.001)*((F$2*0.305)^2))&lt;=MED!$A$6,MED!$B$5,IF(0.5*(($B11*0.001)*((F$2*0.305)^2))&lt;=MED!$A$7,MED!$B$6,IF(0.5*(($B11*0.001)*((F$2*0.305)^2))&lt;=MED!$A$8,MED!$B$7,IF(0.5*(($B11*0.001)*((F$2*0.305)^2))&lt;=MED!$A$9,MED!$B$8,IF(0.5*(($B11*0.001)*((F$2*0.305)^2))&lt;=MED!$A$10,MED!$B$9,IF(0.5*(($B11*0.001)*((F$2*0.305)^2))&lt;=MED!$A$11,MED!$B$10,IF(0.5*(($B11*0.001)*((F$2*0.305)^2))&lt;=MED!$A$12,MED!$B$11,IF(0.5*(($B11*0.001)*((F$2*0.305)^2))&lt;=MED!$A$13,MED!$B$12,IF(0.5*(($B11*0.001)*((F$2*0.305)^2))&lt;=MED!$A$14,MED!$B$13,IF(0.5*(($B11*0.001)*((F$2*0.305)^2))&lt;=MED!$A$15,MED!$B$14,IF(0.5*(($B11*0.001)*((F$2*0.305)^2))&lt;=MED!$A$16,MED!$B$15))))))))))))))</f>
        <v>5</v>
      </c>
      <c r="G11" s="10">
        <f>IF(0.5*(($B11*0.001)*((G$2*0.305)^2))&lt;=MED!$A$3,MED!$B$2,IF(0.5*(($B11*0.001)*((G$2*0.305)^2))&lt;=MED!$A$4,MED!$B$3,IF(0.5*(($B11*0.001)*((G$2*0.305)^2))&lt;=MED!$A$5,MED!$B$4,IF(0.5*(($B11*0.001)*((G$2*0.305)^2))&lt;=MED!$A$6,MED!$B$5,IF(0.5*(($B11*0.001)*((G$2*0.305)^2))&lt;=MED!$A$7,MED!$B$6,IF(0.5*(($B11*0.001)*((G$2*0.305)^2))&lt;=MED!$A$8,MED!$B$7,IF(0.5*(($B11*0.001)*((G$2*0.305)^2))&lt;=MED!$A$9,MED!$B$8,IF(0.5*(($B11*0.001)*((G$2*0.305)^2))&lt;=MED!$A$10,MED!$B$9,IF(0.5*(($B11*0.001)*((G$2*0.305)^2))&lt;=MED!$A$11,MED!$B$10,IF(0.5*(($B11*0.001)*((G$2*0.305)^2))&lt;=MED!$A$12,MED!$B$11,IF(0.5*(($B11*0.001)*((G$2*0.305)^2))&lt;=MED!$A$13,MED!$B$12,IF(0.5*(($B11*0.001)*((G$2*0.305)^2))&lt;=MED!$A$14,MED!$B$13,IF(0.5*(($B11*0.001)*((G$2*0.305)^2))&lt;=MED!$A$15,MED!$B$14,IF(0.5*(($B11*0.001)*((G$2*0.305)^2))&lt;=MED!$A$16,MED!$B$15))))))))))))))</f>
        <v>5</v>
      </c>
      <c r="H11" s="11">
        <f>IF(0.5*(($B11*0.001)*((H$2*0.305)^2))&lt;=MED!$A$3,MED!$B$2,IF(0.5*(($B11*0.001)*((H$2*0.305)^2))&lt;=MED!$A$4,MED!$B$3,IF(0.5*(($B11*0.001)*((H$2*0.305)^2))&lt;=MED!$A$5,MED!$B$4,IF(0.5*(($B11*0.001)*((H$2*0.305)^2))&lt;=MED!$A$6,MED!$B$5,IF(0.5*(($B11*0.001)*((H$2*0.305)^2))&lt;=MED!$A$7,MED!$B$6,IF(0.5*(($B11*0.001)*((H$2*0.305)^2))&lt;=MED!$A$8,MED!$B$7,IF(0.5*(($B11*0.001)*((H$2*0.305)^2))&lt;=MED!$A$9,MED!$B$8,IF(0.5*(($B11*0.001)*((H$2*0.305)^2))&lt;=MED!$A$10,MED!$B$9,IF(0.5*(($B11*0.001)*((H$2*0.305)^2))&lt;=MED!$A$11,MED!$B$10,IF(0.5*(($B11*0.001)*((H$2*0.305)^2))&lt;=MED!$A$12,MED!$B$11,IF(0.5*(($B11*0.001)*((H$2*0.305)^2))&lt;=MED!$A$13,MED!$B$12,IF(0.5*(($B11*0.001)*((H$2*0.305)^2))&lt;=MED!$A$14,MED!$B$13,IF(0.5*(($B11*0.001)*((H$2*0.305)^2))&lt;=MED!$A$15,MED!$B$14,IF(0.5*(($B11*0.001)*((H$2*0.305)^2))&lt;=MED!$A$16,MED!$B$15))))))))))))))</f>
        <v>50</v>
      </c>
      <c r="I11" s="9">
        <f>IF(0.5*(($B11*0.001)*((I$2*0.305)^2))&lt;=MED!$A$3,MED!$B$2,IF(0.5*(($B11*0.001)*((I$2*0.305)^2))&lt;=MED!$A$4,MED!$B$3,IF(0.5*(($B11*0.001)*((I$2*0.305)^2))&lt;=MED!$A$5,MED!$B$4,IF(0.5*(($B11*0.001)*((I$2*0.305)^2))&lt;=MED!$A$6,MED!$B$5,IF(0.5*(($B11*0.001)*((I$2*0.305)^2))&lt;=MED!$A$7,MED!$B$6,IF(0.5*(($B11*0.001)*((I$2*0.305)^2))&lt;=MED!$A$8,MED!$B$7,IF(0.5*(($B11*0.001)*((I$2*0.305)^2))&lt;=MED!$A$9,MED!$B$8,IF(0.5*(($B11*0.001)*((I$2*0.305)^2))&lt;=MED!$A$10,MED!$B$9,IF(0.5*(($B11*0.001)*((I$2*0.305)^2))&lt;=MED!$A$11,MED!$B$10,IF(0.5*(($B11*0.001)*((I$2*0.305)^2))&lt;=MED!$A$12,MED!$B$11,IF(0.5*(($B11*0.001)*((I$2*0.305)^2))&lt;=MED!$A$13,MED!$B$12,IF(0.5*(($B11*0.001)*((I$2*0.305)^2))&lt;=MED!$A$14,MED!$B$13,IF(0.5*(($B11*0.001)*((I$2*0.305)^2))&lt;=MED!$A$15,MED!$B$14,IF(0.5*(($B11*0.001)*((I$2*0.305)^2))&lt;=MED!$A$16,MED!$B$15))))))))))))))</f>
        <v>80</v>
      </c>
      <c r="J11" s="9">
        <f>IF(0.5*(($B11*0.001)*((J$2*0.305)^2))&lt;=MED!$A$3,MED!$B$2,IF(0.5*(($B11*0.001)*((J$2*0.305)^2))&lt;=MED!$A$4,MED!$B$3,IF(0.5*(($B11*0.001)*((J$2*0.305)^2))&lt;=MED!$A$5,MED!$B$4,IF(0.5*(($B11*0.001)*((J$2*0.305)^2))&lt;=MED!$A$6,MED!$B$5,IF(0.5*(($B11*0.001)*((J$2*0.305)^2))&lt;=MED!$A$7,MED!$B$6,IF(0.5*(($B11*0.001)*((J$2*0.305)^2))&lt;=MED!$A$8,MED!$B$7,IF(0.5*(($B11*0.001)*((J$2*0.305)^2))&lt;=MED!$A$9,MED!$B$8,IF(0.5*(($B11*0.001)*((J$2*0.305)^2))&lt;=MED!$A$10,MED!$B$9,IF(0.5*(($B11*0.001)*((J$2*0.305)^2))&lt;=MED!$A$11,MED!$B$10,IF(0.5*(($B11*0.001)*((J$2*0.305)^2))&lt;=MED!$A$12,MED!$B$11,IF(0.5*(($B11*0.001)*((J$2*0.305)^2))&lt;=MED!$A$13,MED!$B$12,IF(0.5*(($B11*0.001)*((J$2*0.305)^2))&lt;=MED!$A$14,MED!$B$13,IF(0.5*(($B11*0.001)*((J$2*0.305)^2))&lt;=MED!$A$15,MED!$B$14,IF(0.5*(($B11*0.001)*((J$2*0.305)^2))&lt;=MED!$A$16,MED!$B$15))))))))))))))</f>
        <v>80</v>
      </c>
      <c r="K11" s="13">
        <f>IF(0.5*(($B11*0.001)*((K$2*0.305)^2))&lt;=MED!$A$3,MED!$B$2,IF(0.5*(($B11*0.001)*((K$2*0.305)^2))&lt;=MED!$A$4,MED!$B$3,IF(0.5*(($B11*0.001)*((K$2*0.305)^2))&lt;=MED!$A$5,MED!$B$4,IF(0.5*(($B11*0.001)*((K$2*0.305)^2))&lt;=MED!$A$6,MED!$B$5,IF(0.5*(($B11*0.001)*((K$2*0.305)^2))&lt;=MED!$A$7,MED!$B$6,IF(0.5*(($B11*0.001)*((K$2*0.305)^2))&lt;=MED!$A$8,MED!$B$7,IF(0.5*(($B11*0.001)*((K$2*0.305)^2))&lt;=MED!$A$9,MED!$B$8,IF(0.5*(($B11*0.001)*((K$2*0.305)^2))&lt;=MED!$A$10,MED!$B$9,IF(0.5*(($B11*0.001)*((K$2*0.305)^2))&lt;=MED!$A$11,MED!$B$10,IF(0.5*(($B11*0.001)*((K$2*0.305)^2))&lt;=MED!$A$12,MED!$B$11,IF(0.5*(($B11*0.001)*((K$2*0.305)^2))&lt;=MED!$A$13,MED!$B$12,IF(0.5*(($B11*0.001)*((K$2*0.305)^2))&lt;=MED!$A$14,MED!$B$13,IF(0.5*(($B11*0.001)*((K$2*0.305)^2))&lt;=MED!$A$15,MED!$B$14,IF(0.5*(($B11*0.001)*((K$2*0.305)^2))&lt;=MED!$A$16,MED!$B$15))))))))))))))</f>
        <v>100</v>
      </c>
      <c r="L11" s="13">
        <f>IF(0.5*(($B11*0.001)*((L$2*0.305)^2))&lt;=MED!$A$3,MED!$B$2,IF(0.5*(($B11*0.001)*((L$2*0.305)^2))&lt;=MED!$A$4,MED!$B$3,IF(0.5*(($B11*0.001)*((L$2*0.305)^2))&lt;=MED!$A$5,MED!$B$4,IF(0.5*(($B11*0.001)*((L$2*0.305)^2))&lt;=MED!$A$6,MED!$B$5,IF(0.5*(($B11*0.001)*((L$2*0.305)^2))&lt;=MED!$A$7,MED!$B$6,IF(0.5*(($B11*0.001)*((L$2*0.305)^2))&lt;=MED!$A$8,MED!$B$7,IF(0.5*(($B11*0.001)*((L$2*0.305)^2))&lt;=MED!$A$9,MED!$B$8,IF(0.5*(($B11*0.001)*((L$2*0.305)^2))&lt;=MED!$A$10,MED!$B$9,IF(0.5*(($B11*0.001)*((L$2*0.305)^2))&lt;=MED!$A$11,MED!$B$10,IF(0.5*(($B11*0.001)*((L$2*0.305)^2))&lt;=MED!$A$12,MED!$B$11,IF(0.5*(($B11*0.001)*((L$2*0.305)^2))&lt;=MED!$A$13,MED!$B$12,IF(0.5*(($B11*0.001)*((L$2*0.305)^2))&lt;=MED!$A$14,MED!$B$13,IF(0.5*(($B11*0.001)*((L$2*0.305)^2))&lt;=MED!$A$15,MED!$B$14,IF(0.5*(($B11*0.001)*((L$2*0.305)^2))&lt;=MED!$A$16,MED!$B$15))))))))))))))</f>
        <v>100</v>
      </c>
      <c r="M11" s="12">
        <f>IF(0.5*(($B11*0.001)*((M$2*0.305)^2))&lt;=MED!$A$3,MED!$B$2,IF(0.5*(($B11*0.001)*((M$2*0.305)^2))&lt;=MED!$A$4,MED!$B$3,IF(0.5*(($B11*0.001)*((M$2*0.305)^2))&lt;=MED!$A$5,MED!$B$4,IF(0.5*(($B11*0.001)*((M$2*0.305)^2))&lt;=MED!$A$6,MED!$B$5,IF(0.5*(($B11*0.001)*((M$2*0.305)^2))&lt;=MED!$A$7,MED!$B$6,IF(0.5*(($B11*0.001)*((M$2*0.305)^2))&lt;=MED!$A$8,MED!$B$7,IF(0.5*(($B11*0.001)*((M$2*0.305)^2))&lt;=MED!$A$9,MED!$B$8,IF(0.5*(($B11*0.001)*((M$2*0.305)^2))&lt;=MED!$A$10,MED!$B$9,IF(0.5*(($B11*0.001)*((M$2*0.305)^2))&lt;=MED!$A$11,MED!$B$10,IF(0.5*(($B11*0.001)*((M$2*0.305)^2))&lt;=MED!$A$12,MED!$B$11,IF(0.5*(($B11*0.001)*((M$2*0.305)^2))&lt;=MED!$A$13,MED!$B$12,IF(0.5*(($B11*0.001)*((M$2*0.305)^2))&lt;=MED!$A$14,MED!$B$13,IF(0.5*(($B11*0.001)*((M$2*0.305)^2))&lt;=MED!$A$15,MED!$B$14,IF(0.5*(($B11*0.001)*((M$2*0.305)^2))&lt;=MED!$A$16,MED!$B$15))))))))))))))</f>
        <v>150</v>
      </c>
      <c r="N11" s="8" t="str">
        <f>IF(0.5*(($B11*0.001)*((N$2*0.305)^2))&lt;=MED!$A$3,MED!$B$2,IF(0.5*(($B11*0.001)*((N$2*0.305)^2))&lt;=MED!$A$4,MED!$B$3,IF(0.5*(($B11*0.001)*((N$2*0.305)^2))&lt;=MED!$A$5,MED!$B$4,IF(0.5*(($B11*0.001)*((N$2*0.305)^2))&lt;=MED!$A$6,MED!$B$5,IF(0.5*(($B11*0.001)*((N$2*0.305)^2))&lt;=MED!$A$7,MED!$B$6,IF(0.5*(($B11*0.001)*((N$2*0.305)^2))&lt;=MED!$A$8,MED!$B$7,IF(0.5*(($B11*0.001)*((N$2*0.305)^2))&lt;=MED!$A$9,MED!$B$8,IF(0.5*(($B11*0.001)*((N$2*0.305)^2))&lt;=MED!$A$10,MED!$B$9,IF(0.5*(($B11*0.001)*((N$2*0.305)^2))&lt;=MED!$A$11,MED!$B$10,IF(0.5*(($B11*0.001)*((N$2*0.305)^2))&lt;=MED!$A$12,MED!$B$11,IF(0.5*(($B11*0.001)*((N$2*0.305)^2))&lt;=MED!$A$13,MED!$B$12,IF(0.5*(($B11*0.001)*((N$2*0.305)^2))&lt;=MED!$A$14,MED!$B$13,IF(0.5*(($B11*0.001)*((N$2*0.305)^2))&lt;=MED!$A$15,MED!$B$14,IF(0.5*(($B11*0.001)*((N$2*0.305)^2))&lt;=MED!$A$16,MED!$B$15))))))))))))))</f>
        <v>NA</v>
      </c>
    </row>
    <row r="12" spans="1:15" x14ac:dyDescent="0.25">
      <c r="A12" s="41"/>
      <c r="B12" s="7">
        <v>0.45</v>
      </c>
      <c r="C12" s="8">
        <f>IF(0.5*(($B12*0.001)*((C$2*0.305)^2))&lt;=MED!$A$3,MED!$B$2,IF(0.5*(($B12*0.001)*((C$2*0.305)^2))&lt;=MED!$A$4,MED!$B$3,IF(0.5*(($B12*0.001)*((C$2*0.305)^2))&lt;=MED!$A$5,MED!$B$4,IF(0.5*(($B12*0.001)*((C$2*0.305)^2))&lt;=MED!$A$6,MED!$B$5,IF(0.5*(($B12*0.001)*((C$2*0.305)^2))&lt;=MED!$A$7,MED!$B$6,IF(0.5*(($B12*0.001)*((C$2*0.305)^2))&lt;=MED!$A$8,MED!$B$7,IF(0.5*(($B12*0.001)*((C$2*0.305)^2))&lt;=MED!$A$9,MED!$B$8,IF(0.5*(($B12*0.001)*((C$2*0.305)^2))&lt;=MED!$A$10,MED!$B$9,IF(0.5*(($B12*0.001)*((C$2*0.305)^2))&lt;=MED!$A$11,MED!$B$10,IF(0.5*(($B12*0.001)*((C$2*0.305)^2))&lt;=MED!$A$12,MED!$B$11,IF(0.5*(($B12*0.001)*((C$2*0.305)^2))&lt;=MED!$A$13,MED!$B$12,IF(0.5*(($B12*0.001)*((C$2*0.305)^2))&lt;=MED!$A$14,MED!$B$13,IF(0.5*(($B12*0.001)*((C$2*0.305)^2))&lt;=MED!$A$15,MED!$B$14,IF(0.5*(($B18*0.001)*((C$2*0.305)^2))&lt;=MED!$A$16,MED!$B$15))))))))))))))</f>
        <v>5</v>
      </c>
      <c r="D12" s="8">
        <f>IF(0.5*(($B12*0.001)*((D$2*0.305)^2))&lt;=MED!$A$3,MED!$B$2,IF(0.5*(($B12*0.001)*((D$2*0.305)^2))&lt;=MED!$A$4,MED!$B$3,IF(0.5*(($B12*0.001)*((D$2*0.305)^2))&lt;=MED!$A$5,MED!$B$4,IF(0.5*(($B12*0.001)*((D$2*0.305)^2))&lt;=MED!$A$6,MED!$B$5,IF(0.5*(($B12*0.001)*((D$2*0.305)^2))&lt;=MED!$A$7,MED!$B$6,IF(0.5*(($B12*0.001)*((D$2*0.305)^2))&lt;=MED!$A$8,MED!$B$7,IF(0.5*(($B12*0.001)*((D$2*0.305)^2))&lt;=MED!$A$9,MED!$B$8,IF(0.5*(($B12*0.001)*((D$2*0.305)^2))&lt;=MED!$A$10,MED!$B$9,IF(0.5*(($B12*0.001)*((D$2*0.305)^2))&lt;=MED!$A$11,MED!$B$10,IF(0.5*(($B12*0.001)*((D$2*0.305)^2))&lt;=MED!$A$12,MED!$B$11,IF(0.5*(($B12*0.001)*((D$2*0.305)^2))&lt;=MED!$A$13,MED!$B$12,IF(0.5*(($B12*0.001)*((D$2*0.305)^2))&lt;=MED!$A$14,MED!$B$13,IF(0.5*(($B12*0.001)*((D$2*0.305)^2))&lt;=MED!#REF!,MED!$B$14,IF(0.5*(($B12*0.001)*((D$2*0.305)^2))&lt;=MED!#REF!,MED!#REF!))))))))))))))</f>
        <v>5</v>
      </c>
      <c r="E12" s="8">
        <f>IF(0.5*(($B12*0.001)*((E$2*0.305)^2))&lt;=MED!$A$3,MED!$B$2,IF(0.5*(($B12*0.001)*((E$2*0.305)^2))&lt;=MED!$A$4,MED!$B$3,IF(0.5*(($B12*0.001)*((E$2*0.305)^2))&lt;=MED!$A$5,MED!$B$4,IF(0.5*(($B12*0.001)*((E$2*0.305)^2))&lt;=MED!$A$6,MED!$B$5,IF(0.5*(($B12*0.001)*((E$2*0.305)^2))&lt;=MED!$A$7,MED!$B$6,IF(0.5*(($B12*0.001)*((E$2*0.305)^2))&lt;=MED!$A$8,MED!$B$7,IF(0.5*(($B12*0.001)*((E$2*0.305)^2))&lt;=MED!$A$9,MED!$B$8,IF(0.5*(($B12*0.001)*((E$2*0.305)^2))&lt;=MED!$A$10,MED!$B$9,IF(0.5*(($B12*0.001)*((E$2*0.305)^2))&lt;=MED!$A$11,MED!$B$10,IF(0.5*(($B12*0.001)*((E$2*0.305)^2))&lt;=MED!$A$12,MED!$B$11,IF(0.5*(($B12*0.001)*((E$2*0.305)^2))&lt;=MED!$A$13,MED!$B$12,IF(0.5*(($B12*0.001)*((E$2*0.305)^2))&lt;=MED!$A$14,MED!$B$13,IF(0.5*(($B12*0.001)*((E$2*0.305)^2))&lt;=MED!$A$15,MED!$B$14,IF(0.5*(($B12*0.001)*((E$2*0.305)^2))&lt;=MED!$A$16,MED!$B$15))))))))))))))</f>
        <v>5</v>
      </c>
      <c r="F12" s="10">
        <f>IF(0.5*(($B12*0.001)*((F$2*0.305)^2))&lt;=MED!$A$3,MED!$B$2,IF(0.5*(($B12*0.001)*((F$2*0.305)^2))&lt;=MED!$A$4,MED!$B$3,IF(0.5*(($B12*0.001)*((F$2*0.305)^2))&lt;=MED!$A$5,MED!$B$4,IF(0.5*(($B12*0.001)*((F$2*0.305)^2))&lt;=MED!$A$6,MED!$B$5,IF(0.5*(($B12*0.001)*((F$2*0.305)^2))&lt;=MED!$A$7,MED!$B$6,IF(0.5*(($B12*0.001)*((F$2*0.305)^2))&lt;=MED!$A$8,MED!$B$7,IF(0.5*(($B12*0.001)*((F$2*0.305)^2))&lt;=MED!$A$9,MED!$B$8,IF(0.5*(($B12*0.001)*((F$2*0.305)^2))&lt;=MED!$A$10,MED!$B$9,IF(0.5*(($B12*0.001)*((F$2*0.305)^2))&lt;=MED!$A$11,MED!$B$10,IF(0.5*(($B12*0.001)*((F$2*0.305)^2))&lt;=MED!$A$12,MED!$B$11,IF(0.5*(($B12*0.001)*((F$2*0.305)^2))&lt;=MED!$A$13,MED!$B$12,IF(0.5*(($B12*0.001)*((F$2*0.305)^2))&lt;=MED!$A$14,MED!$B$13,IF(0.5*(($B12*0.001)*((F$2*0.305)^2))&lt;=MED!$A$15,MED!$B$14,IF(0.5*(($B12*0.001)*((F$2*0.305)^2))&lt;=MED!$A$16,MED!$B$15))))))))))))))</f>
        <v>5</v>
      </c>
      <c r="G12" s="10">
        <f>IF(0.5*(($B12*0.001)*((G$2*0.305)^2))&lt;=MED!$A$3,MED!$B$2,IF(0.5*(($B12*0.001)*((G$2*0.305)^2))&lt;=MED!$A$4,MED!$B$3,IF(0.5*(($B12*0.001)*((G$2*0.305)^2))&lt;=MED!$A$5,MED!$B$4,IF(0.5*(($B12*0.001)*((G$2*0.305)^2))&lt;=MED!$A$6,MED!$B$5,IF(0.5*(($B12*0.001)*((G$2*0.305)^2))&lt;=MED!$A$7,MED!$B$6,IF(0.5*(($B12*0.001)*((G$2*0.305)^2))&lt;=MED!$A$8,MED!$B$7,IF(0.5*(($B12*0.001)*((G$2*0.305)^2))&lt;=MED!$A$9,MED!$B$8,IF(0.5*(($B12*0.001)*((G$2*0.305)^2))&lt;=MED!$A$10,MED!$B$9,IF(0.5*(($B12*0.001)*((G$2*0.305)^2))&lt;=MED!$A$11,MED!$B$10,IF(0.5*(($B12*0.001)*((G$2*0.305)^2))&lt;=MED!$A$12,MED!$B$11,IF(0.5*(($B12*0.001)*((G$2*0.305)^2))&lt;=MED!$A$13,MED!$B$12,IF(0.5*(($B12*0.001)*((G$2*0.305)^2))&lt;=MED!$A$14,MED!$B$13,IF(0.5*(($B12*0.001)*((G$2*0.305)^2))&lt;=MED!$A$15,MED!$B$14,IF(0.5*(($B12*0.001)*((G$2*0.305)^2))&lt;=MED!$A$16,MED!$B$15))))))))))))))</f>
        <v>5</v>
      </c>
      <c r="H12" s="11">
        <f>IF(0.5*(($B12*0.001)*((H$2*0.305)^2))&lt;=MED!$A$3,MED!$B$2,IF(0.5*(($B12*0.001)*((H$2*0.305)^2))&lt;=MED!$A$4,MED!$B$3,IF(0.5*(($B12*0.001)*((H$2*0.305)^2))&lt;=MED!$A$5,MED!$B$4,IF(0.5*(($B12*0.001)*((H$2*0.305)^2))&lt;=MED!$A$6,MED!$B$5,IF(0.5*(($B12*0.001)*((H$2*0.305)^2))&lt;=MED!$A$7,MED!$B$6,IF(0.5*(($B12*0.001)*((H$2*0.305)^2))&lt;=MED!$A$8,MED!$B$7,IF(0.5*(($B12*0.001)*((H$2*0.305)^2))&lt;=MED!$A$9,MED!$B$8,IF(0.5*(($B12*0.001)*((H$2*0.305)^2))&lt;=MED!$A$10,MED!$B$9,IF(0.5*(($B12*0.001)*((H$2*0.305)^2))&lt;=MED!$A$11,MED!$B$10,IF(0.5*(($B12*0.001)*((H$2*0.305)^2))&lt;=MED!$A$12,MED!$B$11,IF(0.5*(($B12*0.001)*((H$2*0.305)^2))&lt;=MED!$A$13,MED!$B$12,IF(0.5*(($B12*0.001)*((H$2*0.305)^2))&lt;=MED!$A$14,MED!$B$13,IF(0.5*(($B12*0.001)*((H$2*0.305)^2))&lt;=MED!$A$15,MED!$B$14,IF(0.5*(($B12*0.001)*((H$2*0.305)^2))&lt;=MED!$A$16,MED!$B$15))))))))))))))</f>
        <v>50</v>
      </c>
      <c r="I12" s="9">
        <f>IF(0.5*(($B12*0.001)*((I$2*0.305)^2))&lt;=MED!$A$3,MED!$B$2,IF(0.5*(($B12*0.001)*((I$2*0.305)^2))&lt;=MED!$A$4,MED!$B$3,IF(0.5*(($B12*0.001)*((I$2*0.305)^2))&lt;=MED!$A$5,MED!$B$4,IF(0.5*(($B12*0.001)*((I$2*0.305)^2))&lt;=MED!$A$6,MED!$B$5,IF(0.5*(($B12*0.001)*((I$2*0.305)^2))&lt;=MED!$A$7,MED!$B$6,IF(0.5*(($B12*0.001)*((I$2*0.305)^2))&lt;=MED!$A$8,MED!$B$7,IF(0.5*(($B12*0.001)*((I$2*0.305)^2))&lt;=MED!$A$9,MED!$B$8,IF(0.5*(($B12*0.001)*((I$2*0.305)^2))&lt;=MED!$A$10,MED!$B$9,IF(0.5*(($B12*0.001)*((I$2*0.305)^2))&lt;=MED!$A$11,MED!$B$10,IF(0.5*(($B12*0.001)*((I$2*0.305)^2))&lt;=MED!$A$12,MED!$B$11,IF(0.5*(($B12*0.001)*((I$2*0.305)^2))&lt;=MED!$A$13,MED!$B$12,IF(0.5*(($B12*0.001)*((I$2*0.305)^2))&lt;=MED!$A$14,MED!$B$13,IF(0.5*(($B12*0.001)*((I$2*0.305)^2))&lt;=MED!$A$15,MED!$B$14,IF(0.5*(($B12*0.001)*((I$2*0.305)^2))&lt;=MED!$A$16,MED!$B$15))))))))))))))</f>
        <v>80</v>
      </c>
      <c r="J12" s="9">
        <f>IF(0.5*(($B12*0.001)*((J$2*0.305)^2))&lt;=MED!$A$3,MED!$B$2,IF(0.5*(($B12*0.001)*((J$2*0.305)^2))&lt;=MED!$A$4,MED!$B$3,IF(0.5*(($B12*0.001)*((J$2*0.305)^2))&lt;=MED!$A$5,MED!$B$4,IF(0.5*(($B12*0.001)*((J$2*0.305)^2))&lt;=MED!$A$6,MED!$B$5,IF(0.5*(($B12*0.001)*((J$2*0.305)^2))&lt;=MED!$A$7,MED!$B$6,IF(0.5*(($B12*0.001)*((J$2*0.305)^2))&lt;=MED!$A$8,MED!$B$7,IF(0.5*(($B12*0.001)*((J$2*0.305)^2))&lt;=MED!$A$9,MED!$B$8,IF(0.5*(($B12*0.001)*((J$2*0.305)^2))&lt;=MED!$A$10,MED!$B$9,IF(0.5*(($B12*0.001)*((J$2*0.305)^2))&lt;=MED!$A$11,MED!$B$10,IF(0.5*(($B12*0.001)*((J$2*0.305)^2))&lt;=MED!$A$12,MED!$B$11,IF(0.5*(($B12*0.001)*((J$2*0.305)^2))&lt;=MED!$A$13,MED!$B$12,IF(0.5*(($B12*0.001)*((J$2*0.305)^2))&lt;=MED!$A$14,MED!$B$13,IF(0.5*(($B12*0.001)*((J$2*0.305)^2))&lt;=MED!$A$15,MED!$B$14,IF(0.5*(($B12*0.001)*((J$2*0.305)^2))&lt;=MED!$A$16,MED!$B$15))))))))))))))</f>
        <v>80</v>
      </c>
      <c r="K12" s="13">
        <f>IF(0.5*(($B12*0.001)*((K$2*0.305)^2))&lt;=MED!$A$3,MED!$B$2,IF(0.5*(($B12*0.001)*((K$2*0.305)^2))&lt;=MED!$A$4,MED!$B$3,IF(0.5*(($B12*0.001)*((K$2*0.305)^2))&lt;=MED!$A$5,MED!$B$4,IF(0.5*(($B12*0.001)*((K$2*0.305)^2))&lt;=MED!$A$6,MED!$B$5,IF(0.5*(($B12*0.001)*((K$2*0.305)^2))&lt;=MED!$A$7,MED!$B$6,IF(0.5*(($B12*0.001)*((K$2*0.305)^2))&lt;=MED!$A$8,MED!$B$7,IF(0.5*(($B12*0.001)*((K$2*0.305)^2))&lt;=MED!$A$9,MED!$B$8,IF(0.5*(($B12*0.001)*((K$2*0.305)^2))&lt;=MED!$A$10,MED!$B$9,IF(0.5*(($B12*0.001)*((K$2*0.305)^2))&lt;=MED!$A$11,MED!$B$10,IF(0.5*(($B12*0.001)*((K$2*0.305)^2))&lt;=MED!$A$12,MED!$B$11,IF(0.5*(($B12*0.001)*((K$2*0.305)^2))&lt;=MED!$A$13,MED!$B$12,IF(0.5*(($B12*0.001)*((K$2*0.305)^2))&lt;=MED!$A$14,MED!$B$13,IF(0.5*(($B12*0.001)*((K$2*0.305)^2))&lt;=MED!$A$15,MED!$B$14,IF(0.5*(($B12*0.001)*((K$2*0.305)^2))&lt;=MED!$A$16,MED!$B$15))))))))))))))</f>
        <v>100</v>
      </c>
      <c r="L12" s="12">
        <f>IF(0.5*(($B12*0.001)*((L$2*0.305)^2))&lt;=MED!$A$3,MED!$B$2,IF(0.5*(($B12*0.001)*((L$2*0.305)^2))&lt;=MED!$A$4,MED!$B$3,IF(0.5*(($B12*0.001)*((L$2*0.305)^2))&lt;=MED!$A$5,MED!$B$4,IF(0.5*(($B12*0.001)*((L$2*0.305)^2))&lt;=MED!$A$6,MED!$B$5,IF(0.5*(($B12*0.001)*((L$2*0.305)^2))&lt;=MED!$A$7,MED!$B$6,IF(0.5*(($B12*0.001)*((L$2*0.305)^2))&lt;=MED!$A$8,MED!$B$7,IF(0.5*(($B12*0.001)*((L$2*0.305)^2))&lt;=MED!$A$9,MED!$B$8,IF(0.5*(($B12*0.001)*((L$2*0.305)^2))&lt;=MED!$A$10,MED!$B$9,IF(0.5*(($B12*0.001)*((L$2*0.305)^2))&lt;=MED!$A$11,MED!$B$10,IF(0.5*(($B12*0.001)*((L$2*0.305)^2))&lt;=MED!$A$12,MED!$B$11,IF(0.5*(($B12*0.001)*((L$2*0.305)^2))&lt;=MED!$A$13,MED!$B$12,IF(0.5*(($B12*0.001)*((L$2*0.305)^2))&lt;=MED!$A$14,MED!$B$13,IF(0.5*(($B12*0.001)*((L$2*0.305)^2))&lt;=MED!$A$15,MED!$B$14,IF(0.5*(($B12*0.001)*((L$2*0.305)^2))&lt;=MED!$A$16,MED!$B$15))))))))))))))</f>
        <v>150</v>
      </c>
      <c r="M12" s="12">
        <f>IF(0.5*(($B12*0.001)*((M$2*0.305)^2))&lt;=MED!$A$3,MED!$B$2,IF(0.5*(($B12*0.001)*((M$2*0.305)^2))&lt;=MED!$A$4,MED!$B$3,IF(0.5*(($B12*0.001)*((M$2*0.305)^2))&lt;=MED!$A$5,MED!$B$4,IF(0.5*(($B12*0.001)*((M$2*0.305)^2))&lt;=MED!$A$6,MED!$B$5,IF(0.5*(($B12*0.001)*((M$2*0.305)^2))&lt;=MED!$A$7,MED!$B$6,IF(0.5*(($B12*0.001)*((M$2*0.305)^2))&lt;=MED!$A$8,MED!$B$7,IF(0.5*(($B12*0.001)*((M$2*0.305)^2))&lt;=MED!$A$9,MED!$B$8,IF(0.5*(($B12*0.001)*((M$2*0.305)^2))&lt;=MED!$A$10,MED!$B$9,IF(0.5*(($B12*0.001)*((M$2*0.305)^2))&lt;=MED!$A$11,MED!$B$10,IF(0.5*(($B12*0.001)*((M$2*0.305)^2))&lt;=MED!$A$12,MED!$B$11,IF(0.5*(($B12*0.001)*((M$2*0.305)^2))&lt;=MED!$A$13,MED!$B$12,IF(0.5*(($B12*0.001)*((M$2*0.305)^2))&lt;=MED!$A$14,MED!$B$13,IF(0.5*(($B12*0.001)*((M$2*0.305)^2))&lt;=MED!$A$15,MED!$B$14,IF(0.5*(($B12*0.001)*((M$2*0.305)^2))&lt;=MED!$A$16,MED!$B$15))))))))))))))</f>
        <v>150</v>
      </c>
      <c r="N12" s="8" t="str">
        <f>IF(0.5*(($B12*0.001)*((N$2*0.305)^2))&lt;=MED!$A$3,MED!$B$2,IF(0.5*(($B12*0.001)*((N$2*0.305)^2))&lt;=MED!$A$4,MED!$B$3,IF(0.5*(($B12*0.001)*((N$2*0.305)^2))&lt;=MED!$A$5,MED!$B$4,IF(0.5*(($B12*0.001)*((N$2*0.305)^2))&lt;=MED!$A$6,MED!$B$5,IF(0.5*(($B12*0.001)*((N$2*0.305)^2))&lt;=MED!$A$7,MED!$B$6,IF(0.5*(($B12*0.001)*((N$2*0.305)^2))&lt;=MED!$A$8,MED!$B$7,IF(0.5*(($B12*0.001)*((N$2*0.305)^2))&lt;=MED!$A$9,MED!$B$8,IF(0.5*(($B12*0.001)*((N$2*0.305)^2))&lt;=MED!$A$10,MED!$B$9,IF(0.5*(($B12*0.001)*((N$2*0.305)^2))&lt;=MED!$A$11,MED!$B$10,IF(0.5*(($B12*0.001)*((N$2*0.305)^2))&lt;=MED!$A$12,MED!$B$11,IF(0.5*(($B12*0.001)*((N$2*0.305)^2))&lt;=MED!$A$13,MED!$B$12,IF(0.5*(($B12*0.001)*((N$2*0.305)^2))&lt;=MED!$A$14,MED!$B$13,IF(0.5*(($B12*0.001)*((N$2*0.305)^2))&lt;=MED!$A$15,MED!$B$14,IF(0.5*(($B12*0.001)*((N$2*0.305)^2))&lt;=MED!$A$16,MED!$B$15))))))))))))))</f>
        <v>NA</v>
      </c>
    </row>
    <row r="13" spans="1:15" x14ac:dyDescent="0.25">
      <c r="A13" s="41"/>
      <c r="B13" s="7">
        <v>0.48</v>
      </c>
      <c r="C13" s="8">
        <f>IF(0.5*(($B13*0.001)*((C$2*0.305)^2))&lt;=MED!$A$3,MED!$B$2,IF(0.5*(($B13*0.001)*((C$2*0.305)^2))&lt;=MED!$A$4,MED!$B$3,IF(0.5*(($B13*0.001)*((C$2*0.305)^2))&lt;=MED!$A$5,MED!$B$4,IF(0.5*(($B13*0.001)*((C$2*0.305)^2))&lt;=MED!$A$6,MED!$B$5,IF(0.5*(($B13*0.001)*((C$2*0.305)^2))&lt;=MED!$A$7,MED!$B$6,IF(0.5*(($B13*0.001)*((C$2*0.305)^2))&lt;=MED!$A$8,MED!$B$7,IF(0.5*(($B13*0.001)*((C$2*0.305)^2))&lt;=MED!$A$9,MED!$B$8,IF(0.5*(($B13*0.001)*((C$2*0.305)^2))&lt;=MED!$A$10,MED!$B$9,IF(0.5*(($B13*0.001)*((C$2*0.305)^2))&lt;=MED!$A$11,MED!$B$10,IF(0.5*(($B13*0.001)*((C$2*0.305)^2))&lt;=MED!$A$12,MED!$B$11,IF(0.5*(($B13*0.001)*((C$2*0.305)^2))&lt;=MED!$A$13,MED!$B$12,IF(0.5*(($B13*0.001)*((C$2*0.305)^2))&lt;=MED!$A$14,MED!$B$13,IF(0.5*(($B13*0.001)*((C$2*0.305)^2))&lt;=MED!$A$15,MED!$B$14,IF(0.5*(($B19*0.001)*((C$2*0.305)^2))&lt;=MED!$A$16,MED!$B$15))))))))))))))</f>
        <v>5</v>
      </c>
      <c r="D13" s="8">
        <f>IF(0.5*(($B13*0.001)*((D$2*0.305)^2))&lt;=MED!$A$3,MED!$B$2,IF(0.5*(($B13*0.001)*((D$2*0.305)^2))&lt;=MED!$A$4,MED!$B$3,IF(0.5*(($B13*0.001)*((D$2*0.305)^2))&lt;=MED!$A$5,MED!$B$4,IF(0.5*(($B13*0.001)*((D$2*0.305)^2))&lt;=MED!$A$6,MED!$B$5,IF(0.5*(($B13*0.001)*((D$2*0.305)^2))&lt;=MED!$A$7,MED!$B$6,IF(0.5*(($B13*0.001)*((D$2*0.305)^2))&lt;=MED!$A$8,MED!$B$7,IF(0.5*(($B13*0.001)*((D$2*0.305)^2))&lt;=MED!$A$9,MED!$B$8,IF(0.5*(($B13*0.001)*((D$2*0.305)^2))&lt;=MED!$A$10,MED!$B$9,IF(0.5*(($B13*0.001)*((D$2*0.305)^2))&lt;=MED!$A$11,MED!$B$10,IF(0.5*(($B13*0.001)*((D$2*0.305)^2))&lt;=MED!$A$12,MED!$B$11,IF(0.5*(($B13*0.001)*((D$2*0.305)^2))&lt;=MED!$A$13,MED!$B$12,IF(0.5*(($B13*0.001)*((D$2*0.305)^2))&lt;=MED!$A$14,MED!$B$13,IF(0.5*(($B13*0.001)*((D$2*0.305)^2))&lt;=MED!#REF!,MED!$B$14,IF(0.5*(($B13*0.001)*((D$2*0.305)^2))&lt;=MED!#REF!,MED!#REF!))))))))))))))</f>
        <v>5</v>
      </c>
      <c r="E13" s="8">
        <f>IF(0.5*(($B13*0.001)*((E$2*0.305)^2))&lt;=MED!$A$3,MED!$B$2,IF(0.5*(($B13*0.001)*((E$2*0.305)^2))&lt;=MED!$A$4,MED!$B$3,IF(0.5*(($B13*0.001)*((E$2*0.305)^2))&lt;=MED!$A$5,MED!$B$4,IF(0.5*(($B13*0.001)*((E$2*0.305)^2))&lt;=MED!$A$6,MED!$B$5,IF(0.5*(($B13*0.001)*((E$2*0.305)^2))&lt;=MED!$A$7,MED!$B$6,IF(0.5*(($B13*0.001)*((E$2*0.305)^2))&lt;=MED!$A$8,MED!$B$7,IF(0.5*(($B13*0.001)*((E$2*0.305)^2))&lt;=MED!$A$9,MED!$B$8,IF(0.5*(($B13*0.001)*((E$2*0.305)^2))&lt;=MED!$A$10,MED!$B$9,IF(0.5*(($B13*0.001)*((E$2*0.305)^2))&lt;=MED!$A$11,MED!$B$10,IF(0.5*(($B13*0.001)*((E$2*0.305)^2))&lt;=MED!$A$12,MED!$B$11,IF(0.5*(($B13*0.001)*((E$2*0.305)^2))&lt;=MED!$A$13,MED!$B$12,IF(0.5*(($B13*0.001)*((E$2*0.305)^2))&lt;=MED!$A$14,MED!$B$13,IF(0.5*(($B13*0.001)*((E$2*0.305)^2))&lt;=MED!$A$15,MED!$B$14,IF(0.5*(($B13*0.001)*((E$2*0.305)^2))&lt;=MED!$A$16,MED!$B$15))))))))))))))</f>
        <v>5</v>
      </c>
      <c r="F13" s="10">
        <f>IF(0.5*(($B13*0.001)*((F$2*0.305)^2))&lt;=MED!$A$3,MED!$B$2,IF(0.5*(($B13*0.001)*((F$2*0.305)^2))&lt;=MED!$A$4,MED!$B$3,IF(0.5*(($B13*0.001)*((F$2*0.305)^2))&lt;=MED!$A$5,MED!$B$4,IF(0.5*(($B13*0.001)*((F$2*0.305)^2))&lt;=MED!$A$6,MED!$B$5,IF(0.5*(($B13*0.001)*((F$2*0.305)^2))&lt;=MED!$A$7,MED!$B$6,IF(0.5*(($B13*0.001)*((F$2*0.305)^2))&lt;=MED!$A$8,MED!$B$7,IF(0.5*(($B13*0.001)*((F$2*0.305)^2))&lt;=MED!$A$9,MED!$B$8,IF(0.5*(($B13*0.001)*((F$2*0.305)^2))&lt;=MED!$A$10,MED!$B$9,IF(0.5*(($B13*0.001)*((F$2*0.305)^2))&lt;=MED!$A$11,MED!$B$10,IF(0.5*(($B13*0.001)*((F$2*0.305)^2))&lt;=MED!$A$12,MED!$B$11,IF(0.5*(($B13*0.001)*((F$2*0.305)^2))&lt;=MED!$A$13,MED!$B$12,IF(0.5*(($B13*0.001)*((F$2*0.305)^2))&lt;=MED!$A$14,MED!$B$13,IF(0.5*(($B13*0.001)*((F$2*0.305)^2))&lt;=MED!$A$15,MED!$B$14,IF(0.5*(($B13*0.001)*((F$2*0.305)^2))&lt;=MED!$A$16,MED!$B$15))))))))))))))</f>
        <v>5</v>
      </c>
      <c r="G13" s="11">
        <f>IF(0.5*(($B13*0.001)*((G$2*0.305)^2))&lt;=MED!$A$3,MED!$B$2,IF(0.5*(($B13*0.001)*((G$2*0.305)^2))&lt;=MED!$A$4,MED!$B$3,IF(0.5*(($B13*0.001)*((G$2*0.305)^2))&lt;=MED!$A$5,MED!$B$4,IF(0.5*(($B13*0.001)*((G$2*0.305)^2))&lt;=MED!$A$6,MED!$B$5,IF(0.5*(($B13*0.001)*((G$2*0.305)^2))&lt;=MED!$A$7,MED!$B$6,IF(0.5*(($B13*0.001)*((G$2*0.305)^2))&lt;=MED!$A$8,MED!$B$7,IF(0.5*(($B13*0.001)*((G$2*0.305)^2))&lt;=MED!$A$9,MED!$B$8,IF(0.5*(($B13*0.001)*((G$2*0.305)^2))&lt;=MED!$A$10,MED!$B$9,IF(0.5*(($B13*0.001)*((G$2*0.305)^2))&lt;=MED!$A$11,MED!$B$10,IF(0.5*(($B13*0.001)*((G$2*0.305)^2))&lt;=MED!$A$12,MED!$B$11,IF(0.5*(($B13*0.001)*((G$2*0.305)^2))&lt;=MED!$A$13,MED!$B$12,IF(0.5*(($B13*0.001)*((G$2*0.305)^2))&lt;=MED!$A$14,MED!$B$13,IF(0.5*(($B13*0.001)*((G$2*0.305)^2))&lt;=MED!$A$15,MED!$B$14,IF(0.5*(($B13*0.001)*((G$2*0.305)^2))&lt;=MED!$A$16,MED!$B$15))))))))))))))</f>
        <v>5</v>
      </c>
      <c r="H13" s="9">
        <f>IF(0.5*(($B13*0.001)*((H$2*0.305)^2))&lt;=MED!$A$3,MED!$B$2,IF(0.5*(($B13*0.001)*((H$2*0.305)^2))&lt;=MED!$A$4,MED!$B$3,IF(0.5*(($B13*0.001)*((H$2*0.305)^2))&lt;=MED!$A$5,MED!$B$4,IF(0.5*(($B13*0.001)*((H$2*0.305)^2))&lt;=MED!$A$6,MED!$B$5,IF(0.5*(($B13*0.001)*((H$2*0.305)^2))&lt;=MED!$A$7,MED!$B$6,IF(0.5*(($B13*0.001)*((H$2*0.305)^2))&lt;=MED!$A$8,MED!$B$7,IF(0.5*(($B13*0.001)*((H$2*0.305)^2))&lt;=MED!$A$9,MED!$B$8,IF(0.5*(($B13*0.001)*((H$2*0.305)^2))&lt;=MED!$A$10,MED!$B$9,IF(0.5*(($B13*0.001)*((H$2*0.305)^2))&lt;=MED!$A$11,MED!$B$10,IF(0.5*(($B13*0.001)*((H$2*0.305)^2))&lt;=MED!$A$12,MED!$B$11,IF(0.5*(($B13*0.001)*((H$2*0.305)^2))&lt;=MED!$A$13,MED!$B$12,IF(0.5*(($B13*0.001)*((H$2*0.305)^2))&lt;=MED!$A$14,MED!$B$13,IF(0.5*(($B13*0.001)*((H$2*0.305)^2))&lt;=MED!$A$15,MED!$B$14,IF(0.5*(($B13*0.001)*((H$2*0.305)^2))&lt;=MED!$A$16,MED!$B$15))))))))))))))</f>
        <v>80</v>
      </c>
      <c r="I13" s="9">
        <f>IF(0.5*(($B13*0.001)*((I$2*0.305)^2))&lt;=MED!$A$3,MED!$B$2,IF(0.5*(($B13*0.001)*((I$2*0.305)^2))&lt;=MED!$A$4,MED!$B$3,IF(0.5*(($B13*0.001)*((I$2*0.305)^2))&lt;=MED!$A$5,MED!$B$4,IF(0.5*(($B13*0.001)*((I$2*0.305)^2))&lt;=MED!$A$6,MED!$B$5,IF(0.5*(($B13*0.001)*((I$2*0.305)^2))&lt;=MED!$A$7,MED!$B$6,IF(0.5*(($B13*0.001)*((I$2*0.305)^2))&lt;=MED!$A$8,MED!$B$7,IF(0.5*(($B13*0.001)*((I$2*0.305)^2))&lt;=MED!$A$9,MED!$B$8,IF(0.5*(($B13*0.001)*((I$2*0.305)^2))&lt;=MED!$A$10,MED!$B$9,IF(0.5*(($B13*0.001)*((I$2*0.305)^2))&lt;=MED!$A$11,MED!$B$10,IF(0.5*(($B13*0.001)*((I$2*0.305)^2))&lt;=MED!$A$12,MED!$B$11,IF(0.5*(($B13*0.001)*((I$2*0.305)^2))&lt;=MED!$A$13,MED!$B$12,IF(0.5*(($B13*0.001)*((I$2*0.305)^2))&lt;=MED!$A$14,MED!$B$13,IF(0.5*(($B13*0.001)*((I$2*0.305)^2))&lt;=MED!$A$15,MED!$B$14,IF(0.5*(($B13*0.001)*((I$2*0.305)^2))&lt;=MED!$A$16,MED!$B$15))))))))))))))</f>
        <v>80</v>
      </c>
      <c r="J13" s="13">
        <f>IF(0.5*(($B13*0.001)*((J$2*0.305)^2))&lt;=MED!$A$3,MED!$B$2,IF(0.5*(($B13*0.001)*((J$2*0.305)^2))&lt;=MED!$A$4,MED!$B$3,IF(0.5*(($B13*0.001)*((J$2*0.305)^2))&lt;=MED!$A$5,MED!$B$4,IF(0.5*(($B13*0.001)*((J$2*0.305)^2))&lt;=MED!$A$6,MED!$B$5,IF(0.5*(($B13*0.001)*((J$2*0.305)^2))&lt;=MED!$A$7,MED!$B$6,IF(0.5*(($B13*0.001)*((J$2*0.305)^2))&lt;=MED!$A$8,MED!$B$7,IF(0.5*(($B13*0.001)*((J$2*0.305)^2))&lt;=MED!$A$9,MED!$B$8,IF(0.5*(($B13*0.001)*((J$2*0.305)^2))&lt;=MED!$A$10,MED!$B$9,IF(0.5*(($B13*0.001)*((J$2*0.305)^2))&lt;=MED!$A$11,MED!$B$10,IF(0.5*(($B13*0.001)*((J$2*0.305)^2))&lt;=MED!$A$12,MED!$B$11,IF(0.5*(($B13*0.001)*((J$2*0.305)^2))&lt;=MED!$A$13,MED!$B$12,IF(0.5*(($B13*0.001)*((J$2*0.305)^2))&lt;=MED!$A$14,MED!$B$13,IF(0.5*(($B13*0.001)*((J$2*0.305)^2))&lt;=MED!$A$15,MED!$B$14,IF(0.5*(($B13*0.001)*((J$2*0.305)^2))&lt;=MED!$A$16,MED!$B$15))))))))))))))</f>
        <v>100</v>
      </c>
      <c r="K13" s="13">
        <f>IF(0.5*(($B13*0.001)*((K$2*0.305)^2))&lt;=MED!$A$3,MED!$B$2,IF(0.5*(($B13*0.001)*((K$2*0.305)^2))&lt;=MED!$A$4,MED!$B$3,IF(0.5*(($B13*0.001)*((K$2*0.305)^2))&lt;=MED!$A$5,MED!$B$4,IF(0.5*(($B13*0.001)*((K$2*0.305)^2))&lt;=MED!$A$6,MED!$B$5,IF(0.5*(($B13*0.001)*((K$2*0.305)^2))&lt;=MED!$A$7,MED!$B$6,IF(0.5*(($B13*0.001)*((K$2*0.305)^2))&lt;=MED!$A$8,MED!$B$7,IF(0.5*(($B13*0.001)*((K$2*0.305)^2))&lt;=MED!$A$9,MED!$B$8,IF(0.5*(($B13*0.001)*((K$2*0.305)^2))&lt;=MED!$A$10,MED!$B$9,IF(0.5*(($B13*0.001)*((K$2*0.305)^2))&lt;=MED!$A$11,MED!$B$10,IF(0.5*(($B13*0.001)*((K$2*0.305)^2))&lt;=MED!$A$12,MED!$B$11,IF(0.5*(($B13*0.001)*((K$2*0.305)^2))&lt;=MED!$A$13,MED!$B$12,IF(0.5*(($B13*0.001)*((K$2*0.305)^2))&lt;=MED!$A$14,MED!$B$13,IF(0.5*(($B13*0.001)*((K$2*0.305)^2))&lt;=MED!$A$15,MED!$B$14,IF(0.5*(($B13*0.001)*((K$2*0.305)^2))&lt;=MED!$A$16,MED!$B$15))))))))))))))</f>
        <v>100</v>
      </c>
      <c r="L13" s="12">
        <f>IF(0.5*(($B13*0.001)*((L$2*0.305)^2))&lt;=MED!$A$3,MED!$B$2,IF(0.5*(($B13*0.001)*((L$2*0.305)^2))&lt;=MED!$A$4,MED!$B$3,IF(0.5*(($B13*0.001)*((L$2*0.305)^2))&lt;=MED!$A$5,MED!$B$4,IF(0.5*(($B13*0.001)*((L$2*0.305)^2))&lt;=MED!$A$6,MED!$B$5,IF(0.5*(($B13*0.001)*((L$2*0.305)^2))&lt;=MED!$A$7,MED!$B$6,IF(0.5*(($B13*0.001)*((L$2*0.305)^2))&lt;=MED!$A$8,MED!$B$7,IF(0.5*(($B13*0.001)*((L$2*0.305)^2))&lt;=MED!$A$9,MED!$B$8,IF(0.5*(($B13*0.001)*((L$2*0.305)^2))&lt;=MED!$A$10,MED!$B$9,IF(0.5*(($B13*0.001)*((L$2*0.305)^2))&lt;=MED!$A$11,MED!$B$10,IF(0.5*(($B13*0.001)*((L$2*0.305)^2))&lt;=MED!$A$12,MED!$B$11,IF(0.5*(($B13*0.001)*((L$2*0.305)^2))&lt;=MED!$A$13,MED!$B$12,IF(0.5*(($B13*0.001)*((L$2*0.305)^2))&lt;=MED!$A$14,MED!$B$13,IF(0.5*(($B13*0.001)*((L$2*0.305)^2))&lt;=MED!$A$15,MED!$B$14,IF(0.5*(($B13*0.001)*((L$2*0.305)^2))&lt;=MED!$A$16,MED!$B$15))))))))))))))</f>
        <v>150</v>
      </c>
      <c r="M13" s="8" t="str">
        <f>IF(0.5*(($B13*0.001)*((M$2*0.305)^2))&lt;=MED!$A$3,MED!$B$2,IF(0.5*(($B13*0.001)*((M$2*0.305)^2))&lt;=MED!$A$4,MED!$B$3,IF(0.5*(($B13*0.001)*((M$2*0.305)^2))&lt;=MED!$A$5,MED!$B$4,IF(0.5*(($B13*0.001)*((M$2*0.305)^2))&lt;=MED!$A$6,MED!$B$5,IF(0.5*(($B13*0.001)*((M$2*0.305)^2))&lt;=MED!$A$7,MED!$B$6,IF(0.5*(($B13*0.001)*((M$2*0.305)^2))&lt;=MED!$A$8,MED!$B$7,IF(0.5*(($B13*0.001)*((M$2*0.305)^2))&lt;=MED!$A$9,MED!$B$8,IF(0.5*(($B13*0.001)*((M$2*0.305)^2))&lt;=MED!$A$10,MED!$B$9,IF(0.5*(($B13*0.001)*((M$2*0.305)^2))&lt;=MED!$A$11,MED!$B$10,IF(0.5*(($B13*0.001)*((M$2*0.305)^2))&lt;=MED!$A$12,MED!$B$11,IF(0.5*(($B13*0.001)*((M$2*0.305)^2))&lt;=MED!$A$13,MED!$B$12,IF(0.5*(($B13*0.001)*((M$2*0.305)^2))&lt;=MED!$A$14,MED!$B$13,IF(0.5*(($B13*0.001)*((M$2*0.305)^2))&lt;=MED!$A$15,MED!$B$14,IF(0.5*(($B13*0.001)*((M$2*0.305)^2))&lt;=MED!$A$16,MED!$B$15))))))))))))))</f>
        <v>NA</v>
      </c>
      <c r="N13" s="8" t="str">
        <f>IF(0.5*(($B13*0.001)*((N$2*0.305)^2))&lt;=MED!$A$3,MED!$B$2,IF(0.5*(($B13*0.001)*((N$2*0.305)^2))&lt;=MED!$A$4,MED!$B$3,IF(0.5*(($B13*0.001)*((N$2*0.305)^2))&lt;=MED!$A$5,MED!$B$4,IF(0.5*(($B13*0.001)*((N$2*0.305)^2))&lt;=MED!$A$6,MED!$B$5,IF(0.5*(($B13*0.001)*((N$2*0.305)^2))&lt;=MED!$A$7,MED!$B$6,IF(0.5*(($B13*0.001)*((N$2*0.305)^2))&lt;=MED!$A$8,MED!$B$7,IF(0.5*(($B13*0.001)*((N$2*0.305)^2))&lt;=MED!$A$9,MED!$B$8,IF(0.5*(($B13*0.001)*((N$2*0.305)^2))&lt;=MED!$A$10,MED!$B$9,IF(0.5*(($B13*0.001)*((N$2*0.305)^2))&lt;=MED!$A$11,MED!$B$10,IF(0.5*(($B13*0.001)*((N$2*0.305)^2))&lt;=MED!$A$12,MED!$B$11,IF(0.5*(($B13*0.001)*((N$2*0.305)^2))&lt;=MED!$A$13,MED!$B$12,IF(0.5*(($B13*0.001)*((N$2*0.305)^2))&lt;=MED!$A$14,MED!$B$13,IF(0.5*(($B13*0.001)*((N$2*0.305)^2))&lt;=MED!$A$15,MED!$B$14,IF(0.5*(($B13*0.001)*((N$2*0.305)^2))&lt;=MED!$A$16,MED!$B$15))))))))))))))</f>
        <v>na</v>
      </c>
    </row>
    <row r="14" spans="1:15" x14ac:dyDescent="0.25">
      <c r="A14" s="41"/>
      <c r="B14" s="7">
        <v>0.5</v>
      </c>
      <c r="C14" s="8">
        <f>IF(0.5*(($B14*0.001)*((C$2*0.305)^2))&lt;=MED!$A$3,MED!$B$2,IF(0.5*(($B14*0.001)*((C$2*0.305)^2))&lt;=MED!$A$4,MED!$B$3,IF(0.5*(($B14*0.001)*((C$2*0.305)^2))&lt;=MED!$A$5,MED!$B$4,IF(0.5*(($B14*0.001)*((C$2*0.305)^2))&lt;=MED!$A$6,MED!$B$5,IF(0.5*(($B14*0.001)*((C$2*0.305)^2))&lt;=MED!$A$7,MED!$B$6,IF(0.5*(($B14*0.001)*((C$2*0.305)^2))&lt;=MED!$A$8,MED!$B$7,IF(0.5*(($B14*0.001)*((C$2*0.305)^2))&lt;=MED!$A$9,MED!$B$8,IF(0.5*(($B14*0.001)*((C$2*0.305)^2))&lt;=MED!$A$10,MED!$B$9,IF(0.5*(($B14*0.001)*((C$2*0.305)^2))&lt;=MED!$A$11,MED!$B$10,IF(0.5*(($B14*0.001)*((C$2*0.305)^2))&lt;=MED!$A$12,MED!$B$11,IF(0.5*(($B14*0.001)*((C$2*0.305)^2))&lt;=MED!$A$13,MED!$B$12,IF(0.5*(($B14*0.001)*((C$2*0.305)^2))&lt;=MED!$A$14,MED!$B$13,IF(0.5*(($B14*0.001)*((C$2*0.305)^2))&lt;=MED!$A$15,MED!$B$14,IF(0.5*(($B20*0.001)*((C$2*0.305)^2))&lt;=MED!$A$16,MED!$B$15))))))))))))))</f>
        <v>5</v>
      </c>
      <c r="D14" s="8">
        <f>IF(0.5*(($B14*0.001)*((D$2*0.305)^2))&lt;=MED!$A$3,MED!$B$2,IF(0.5*(($B14*0.001)*((D$2*0.305)^2))&lt;=MED!$A$4,MED!$B$3,IF(0.5*(($B14*0.001)*((D$2*0.305)^2))&lt;=MED!$A$5,MED!$B$4,IF(0.5*(($B14*0.001)*((D$2*0.305)^2))&lt;=MED!$A$6,MED!$B$5,IF(0.5*(($B14*0.001)*((D$2*0.305)^2))&lt;=MED!$A$7,MED!$B$6,IF(0.5*(($B14*0.001)*((D$2*0.305)^2))&lt;=MED!$A$8,MED!$B$7,IF(0.5*(($B14*0.001)*((D$2*0.305)^2))&lt;=MED!$A$9,MED!$B$8,IF(0.5*(($B14*0.001)*((D$2*0.305)^2))&lt;=MED!$A$10,MED!$B$9,IF(0.5*(($B14*0.001)*((D$2*0.305)^2))&lt;=MED!$A$11,MED!$B$10,IF(0.5*(($B14*0.001)*((D$2*0.305)^2))&lt;=MED!$A$12,MED!$B$11,IF(0.5*(($B14*0.001)*((D$2*0.305)^2))&lt;=MED!$A$13,MED!$B$12,IF(0.5*(($B14*0.001)*((D$2*0.305)^2))&lt;=MED!$A$14,MED!$B$13,IF(0.5*(($B14*0.001)*((D$2*0.305)^2))&lt;=MED!#REF!,MED!$B$14,IF(0.5*(($B14*0.001)*((D$2*0.305)^2))&lt;=MED!#REF!,MED!#REF!))))))))))))))</f>
        <v>5</v>
      </c>
      <c r="E14" s="8">
        <f>IF(0.5*(($B14*0.001)*((E$2*0.305)^2))&lt;=MED!$A$3,MED!$B$2,IF(0.5*(($B14*0.001)*((E$2*0.305)^2))&lt;=MED!$A$4,MED!$B$3,IF(0.5*(($B14*0.001)*((E$2*0.305)^2))&lt;=MED!$A$5,MED!$B$4,IF(0.5*(($B14*0.001)*((E$2*0.305)^2))&lt;=MED!$A$6,MED!$B$5,IF(0.5*(($B14*0.001)*((E$2*0.305)^2))&lt;=MED!$A$7,MED!$B$6,IF(0.5*(($B14*0.001)*((E$2*0.305)^2))&lt;=MED!$A$8,MED!$B$7,IF(0.5*(($B14*0.001)*((E$2*0.305)^2))&lt;=MED!$A$9,MED!$B$8,IF(0.5*(($B14*0.001)*((E$2*0.305)^2))&lt;=MED!$A$10,MED!$B$9,IF(0.5*(($B14*0.001)*((E$2*0.305)^2))&lt;=MED!$A$11,MED!$B$10,IF(0.5*(($B14*0.001)*((E$2*0.305)^2))&lt;=MED!$A$12,MED!$B$11,IF(0.5*(($B14*0.001)*((E$2*0.305)^2))&lt;=MED!$A$13,MED!$B$12,IF(0.5*(($B14*0.001)*((E$2*0.305)^2))&lt;=MED!$A$14,MED!$B$13,IF(0.5*(($B14*0.001)*((E$2*0.305)^2))&lt;=MED!$A$15,MED!$B$14,IF(0.5*(($B14*0.001)*((E$2*0.305)^2))&lt;=MED!$A$16,MED!$B$15))))))))))))))</f>
        <v>5</v>
      </c>
      <c r="F14" s="10">
        <f>IF(0.5*(($B14*0.001)*((F$2*0.305)^2))&lt;=MED!$A$3,MED!$B$2,IF(0.5*(($B14*0.001)*((F$2*0.305)^2))&lt;=MED!$A$4,MED!$B$3,IF(0.5*(($B14*0.001)*((F$2*0.305)^2))&lt;=MED!$A$5,MED!$B$4,IF(0.5*(($B14*0.001)*((F$2*0.305)^2))&lt;=MED!$A$6,MED!$B$5,IF(0.5*(($B14*0.001)*((F$2*0.305)^2))&lt;=MED!$A$7,MED!$B$6,IF(0.5*(($B14*0.001)*((F$2*0.305)^2))&lt;=MED!$A$8,MED!$B$7,IF(0.5*(($B14*0.001)*((F$2*0.305)^2))&lt;=MED!$A$9,MED!$B$8,IF(0.5*(($B14*0.001)*((F$2*0.305)^2))&lt;=MED!$A$10,MED!$B$9,IF(0.5*(($B14*0.001)*((F$2*0.305)^2))&lt;=MED!$A$11,MED!$B$10,IF(0.5*(($B14*0.001)*((F$2*0.305)^2))&lt;=MED!$A$12,MED!$B$11,IF(0.5*(($B14*0.001)*((F$2*0.305)^2))&lt;=MED!$A$13,MED!$B$12,IF(0.5*(($B14*0.001)*((F$2*0.305)^2))&lt;=MED!$A$14,MED!$B$13,IF(0.5*(($B14*0.001)*((F$2*0.305)^2))&lt;=MED!$A$15,MED!$B$14,IF(0.5*(($B14*0.001)*((F$2*0.305)^2))&lt;=MED!$A$16,MED!$B$15))))))))))))))</f>
        <v>5</v>
      </c>
      <c r="G14" s="11">
        <f>IF(0.5*(($B14*0.001)*((G$2*0.305)^2))&lt;=MED!$A$3,MED!$B$2,IF(0.5*(($B14*0.001)*((G$2*0.305)^2))&lt;=MED!$A$4,MED!$B$3,IF(0.5*(($B14*0.001)*((G$2*0.305)^2))&lt;=MED!$A$5,MED!$B$4,IF(0.5*(($B14*0.001)*((G$2*0.305)^2))&lt;=MED!$A$6,MED!$B$5,IF(0.5*(($B14*0.001)*((G$2*0.305)^2))&lt;=MED!$A$7,MED!$B$6,IF(0.5*(($B14*0.001)*((G$2*0.305)^2))&lt;=MED!$A$8,MED!$B$7,IF(0.5*(($B14*0.001)*((G$2*0.305)^2))&lt;=MED!$A$9,MED!$B$8,IF(0.5*(($B14*0.001)*((G$2*0.305)^2))&lt;=MED!$A$10,MED!$B$9,IF(0.5*(($B14*0.001)*((G$2*0.305)^2))&lt;=MED!$A$11,MED!$B$10,IF(0.5*(($B14*0.001)*((G$2*0.305)^2))&lt;=MED!$A$12,MED!$B$11,IF(0.5*(($B14*0.001)*((G$2*0.305)^2))&lt;=MED!$A$13,MED!$B$12,IF(0.5*(($B14*0.001)*((G$2*0.305)^2))&lt;=MED!$A$14,MED!$B$13,IF(0.5*(($B14*0.001)*((G$2*0.305)^2))&lt;=MED!$A$15,MED!$B$14,IF(0.5*(($B14*0.001)*((G$2*0.305)^2))&lt;=MED!$A$16,MED!$B$15))))))))))))))</f>
        <v>50</v>
      </c>
      <c r="H14" s="9">
        <f>IF(0.5*(($B14*0.001)*((H$2*0.305)^2))&lt;=MED!$A$3,MED!$B$2,IF(0.5*(($B14*0.001)*((H$2*0.305)^2))&lt;=MED!$A$4,MED!$B$3,IF(0.5*(($B14*0.001)*((H$2*0.305)^2))&lt;=MED!$A$5,MED!$B$4,IF(0.5*(($B14*0.001)*((H$2*0.305)^2))&lt;=MED!$A$6,MED!$B$5,IF(0.5*(($B14*0.001)*((H$2*0.305)^2))&lt;=MED!$A$7,MED!$B$6,IF(0.5*(($B14*0.001)*((H$2*0.305)^2))&lt;=MED!$A$8,MED!$B$7,IF(0.5*(($B14*0.001)*((H$2*0.305)^2))&lt;=MED!$A$9,MED!$B$8,IF(0.5*(($B14*0.001)*((H$2*0.305)^2))&lt;=MED!$A$10,MED!$B$9,IF(0.5*(($B14*0.001)*((H$2*0.305)^2))&lt;=MED!$A$11,MED!$B$10,IF(0.5*(($B14*0.001)*((H$2*0.305)^2))&lt;=MED!$A$12,MED!$B$11,IF(0.5*(($B14*0.001)*((H$2*0.305)^2))&lt;=MED!$A$13,MED!$B$12,IF(0.5*(($B14*0.001)*((H$2*0.305)^2))&lt;=MED!$A$14,MED!$B$13,IF(0.5*(($B14*0.001)*((H$2*0.305)^2))&lt;=MED!$A$15,MED!$B$14,IF(0.5*(($B14*0.001)*((H$2*0.305)^2))&lt;=MED!$A$16,MED!$B$15))))))))))))))</f>
        <v>80</v>
      </c>
      <c r="I14" s="9">
        <f>IF(0.5*(($B14*0.001)*((I$2*0.305)^2))&lt;=MED!$A$3,MED!$B$2,IF(0.5*(($B14*0.001)*((I$2*0.305)^2))&lt;=MED!$A$4,MED!$B$3,IF(0.5*(($B14*0.001)*((I$2*0.305)^2))&lt;=MED!$A$5,MED!$B$4,IF(0.5*(($B14*0.001)*((I$2*0.305)^2))&lt;=MED!$A$6,MED!$B$5,IF(0.5*(($B14*0.001)*((I$2*0.305)^2))&lt;=MED!$A$7,MED!$B$6,IF(0.5*(($B14*0.001)*((I$2*0.305)^2))&lt;=MED!$A$8,MED!$B$7,IF(0.5*(($B14*0.001)*((I$2*0.305)^2))&lt;=MED!$A$9,MED!$B$8,IF(0.5*(($B14*0.001)*((I$2*0.305)^2))&lt;=MED!$A$10,MED!$B$9,IF(0.5*(($B14*0.001)*((I$2*0.305)^2))&lt;=MED!$A$11,MED!$B$10,IF(0.5*(($B14*0.001)*((I$2*0.305)^2))&lt;=MED!$A$12,MED!$B$11,IF(0.5*(($B14*0.001)*((I$2*0.305)^2))&lt;=MED!$A$13,MED!$B$12,IF(0.5*(($B14*0.001)*((I$2*0.305)^2))&lt;=MED!$A$14,MED!$B$13,IF(0.5*(($B14*0.001)*((I$2*0.305)^2))&lt;=MED!$A$15,MED!$B$14,IF(0.5*(($B14*0.001)*((I$2*0.305)^2))&lt;=MED!$A$16,MED!$B$15))))))))))))))</f>
        <v>80</v>
      </c>
      <c r="J14" s="13">
        <f>IF(0.5*(($B14*0.001)*((J$2*0.305)^2))&lt;=MED!$A$3,MED!$B$2,IF(0.5*(($B14*0.001)*((J$2*0.305)^2))&lt;=MED!$A$4,MED!$B$3,IF(0.5*(($B14*0.001)*((J$2*0.305)^2))&lt;=MED!$A$5,MED!$B$4,IF(0.5*(($B14*0.001)*((J$2*0.305)^2))&lt;=MED!$A$6,MED!$B$5,IF(0.5*(($B14*0.001)*((J$2*0.305)^2))&lt;=MED!$A$7,MED!$B$6,IF(0.5*(($B14*0.001)*((J$2*0.305)^2))&lt;=MED!$A$8,MED!$B$7,IF(0.5*(($B14*0.001)*((J$2*0.305)^2))&lt;=MED!$A$9,MED!$B$8,IF(0.5*(($B14*0.001)*((J$2*0.305)^2))&lt;=MED!$A$10,MED!$B$9,IF(0.5*(($B14*0.001)*((J$2*0.305)^2))&lt;=MED!$A$11,MED!$B$10,IF(0.5*(($B14*0.001)*((J$2*0.305)^2))&lt;=MED!$A$12,MED!$B$11,IF(0.5*(($B14*0.001)*((J$2*0.305)^2))&lt;=MED!$A$13,MED!$B$12,IF(0.5*(($B14*0.001)*((J$2*0.305)^2))&lt;=MED!$A$14,MED!$B$13,IF(0.5*(($B14*0.001)*((J$2*0.305)^2))&lt;=MED!$A$15,MED!$B$14,IF(0.5*(($B14*0.001)*((J$2*0.305)^2))&lt;=MED!$A$16,MED!$B$15))))))))))))))</f>
        <v>100</v>
      </c>
      <c r="K14" s="12">
        <f>IF(0.5*(($B14*0.001)*((K$2*0.305)^2))&lt;=MED!$A$3,MED!$B$2,IF(0.5*(($B14*0.001)*((K$2*0.305)^2))&lt;=MED!$A$4,MED!$B$3,IF(0.5*(($B14*0.001)*((K$2*0.305)^2))&lt;=MED!$A$5,MED!$B$4,IF(0.5*(($B14*0.001)*((K$2*0.305)^2))&lt;=MED!$A$6,MED!$B$5,IF(0.5*(($B14*0.001)*((K$2*0.305)^2))&lt;=MED!$A$7,MED!$B$6,IF(0.5*(($B14*0.001)*((K$2*0.305)^2))&lt;=MED!$A$8,MED!$B$7,IF(0.5*(($B14*0.001)*((K$2*0.305)^2))&lt;=MED!$A$9,MED!$B$8,IF(0.5*(($B14*0.001)*((K$2*0.305)^2))&lt;=MED!$A$10,MED!$B$9,IF(0.5*(($B14*0.001)*((K$2*0.305)^2))&lt;=MED!$A$11,MED!$B$10,IF(0.5*(($B14*0.001)*((K$2*0.305)^2))&lt;=MED!$A$12,MED!$B$11,IF(0.5*(($B14*0.001)*((K$2*0.305)^2))&lt;=MED!$A$13,MED!$B$12,IF(0.5*(($B14*0.001)*((K$2*0.305)^2))&lt;=MED!$A$14,MED!$B$13,IF(0.5*(($B14*0.001)*((K$2*0.305)^2))&lt;=MED!$A$15,MED!$B$14,IF(0.5*(($B14*0.001)*((K$2*0.305)^2))&lt;=MED!$A$16,MED!$B$15))))))))))))))</f>
        <v>150</v>
      </c>
      <c r="L14" s="12">
        <f>IF(0.5*(($B14*0.001)*((L$2*0.305)^2))&lt;=MED!$A$3,MED!$B$2,IF(0.5*(($B14*0.001)*((L$2*0.305)^2))&lt;=MED!$A$4,MED!$B$3,IF(0.5*(($B14*0.001)*((L$2*0.305)^2))&lt;=MED!$A$5,MED!$B$4,IF(0.5*(($B14*0.001)*((L$2*0.305)^2))&lt;=MED!$A$6,MED!$B$5,IF(0.5*(($B14*0.001)*((L$2*0.305)^2))&lt;=MED!$A$7,MED!$B$6,IF(0.5*(($B14*0.001)*((L$2*0.305)^2))&lt;=MED!$A$8,MED!$B$7,IF(0.5*(($B14*0.001)*((L$2*0.305)^2))&lt;=MED!$A$9,MED!$B$8,IF(0.5*(($B14*0.001)*((L$2*0.305)^2))&lt;=MED!$A$10,MED!$B$9,IF(0.5*(($B14*0.001)*((L$2*0.305)^2))&lt;=MED!$A$11,MED!$B$10,IF(0.5*(($B14*0.001)*((L$2*0.305)^2))&lt;=MED!$A$12,MED!$B$11,IF(0.5*(($B14*0.001)*((L$2*0.305)^2))&lt;=MED!$A$13,MED!$B$12,IF(0.5*(($B14*0.001)*((L$2*0.305)^2))&lt;=MED!$A$14,MED!$B$13,IF(0.5*(($B14*0.001)*((L$2*0.305)^2))&lt;=MED!$A$15,MED!$B$14,IF(0.5*(($B14*0.001)*((L$2*0.305)^2))&lt;=MED!$A$16,MED!$B$15))))))))))))))</f>
        <v>150</v>
      </c>
      <c r="M14" s="8" t="str">
        <f>IF(0.5*(($B14*0.001)*((M$2*0.305)^2))&lt;=MED!$A$3,MED!$B$2,IF(0.5*(($B14*0.001)*((M$2*0.305)^2))&lt;=MED!$A$4,MED!$B$3,IF(0.5*(($B14*0.001)*((M$2*0.305)^2))&lt;=MED!$A$5,MED!$B$4,IF(0.5*(($B14*0.001)*((M$2*0.305)^2))&lt;=MED!$A$6,MED!$B$5,IF(0.5*(($B14*0.001)*((M$2*0.305)^2))&lt;=MED!$A$7,MED!$B$6,IF(0.5*(($B14*0.001)*((M$2*0.305)^2))&lt;=MED!$A$8,MED!$B$7,IF(0.5*(($B14*0.001)*((M$2*0.305)^2))&lt;=MED!$A$9,MED!$B$8,IF(0.5*(($B14*0.001)*((M$2*0.305)^2))&lt;=MED!$A$10,MED!$B$9,IF(0.5*(($B14*0.001)*((M$2*0.305)^2))&lt;=MED!$A$11,MED!$B$10,IF(0.5*(($B14*0.001)*((M$2*0.305)^2))&lt;=MED!$A$12,MED!$B$11,IF(0.5*(($B14*0.001)*((M$2*0.305)^2))&lt;=MED!$A$13,MED!$B$12,IF(0.5*(($B14*0.001)*((M$2*0.305)^2))&lt;=MED!$A$14,MED!$B$13,IF(0.5*(($B14*0.001)*((M$2*0.305)^2))&lt;=MED!$A$15,MED!$B$14,IF(0.5*(($B14*0.001)*((M$2*0.305)^2))&lt;=MED!$A$16,MED!$B$15))))))))))))))</f>
        <v>NA</v>
      </c>
      <c r="N14" s="8" t="str">
        <f>IF(0.5*(($B14*0.001)*((N$2*0.305)^2))&lt;=MED!$A$3,MED!$B$2,IF(0.5*(($B14*0.001)*((N$2*0.305)^2))&lt;=MED!$A$4,MED!$B$3,IF(0.5*(($B14*0.001)*((N$2*0.305)^2))&lt;=MED!$A$5,MED!$B$4,IF(0.5*(($B14*0.001)*((N$2*0.305)^2))&lt;=MED!$A$6,MED!$B$5,IF(0.5*(($B14*0.001)*((N$2*0.305)^2))&lt;=MED!$A$7,MED!$B$6,IF(0.5*(($B14*0.001)*((N$2*0.305)^2))&lt;=MED!$A$8,MED!$B$7,IF(0.5*(($B14*0.001)*((N$2*0.305)^2))&lt;=MED!$A$9,MED!$B$8,IF(0.5*(($B14*0.001)*((N$2*0.305)^2))&lt;=MED!$A$10,MED!$B$9,IF(0.5*(($B14*0.001)*((N$2*0.305)^2))&lt;=MED!$A$11,MED!$B$10,IF(0.5*(($B14*0.001)*((N$2*0.305)^2))&lt;=MED!$A$12,MED!$B$11,IF(0.5*(($B14*0.001)*((N$2*0.305)^2))&lt;=MED!$A$13,MED!$B$12,IF(0.5*(($B14*0.001)*((N$2*0.305)^2))&lt;=MED!$A$14,MED!$B$13,IF(0.5*(($B14*0.001)*((N$2*0.305)^2))&lt;=MED!$A$15,MED!$B$14,IF(0.5*(($B14*0.001)*((N$2*0.305)^2))&lt;=MED!$A$16,MED!$B$15))))))))))))))</f>
        <v>na</v>
      </c>
    </row>
  </sheetData>
  <mergeCells count="2">
    <mergeCell ref="B1:N1"/>
    <mergeCell ref="A2:A14"/>
  </mergeCells>
  <pageMargins left="0.7" right="0.7" top="0.75" bottom="0.75" header="0.3" footer="0.3"/>
  <pageSetup scale="13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9000A-56CA-41A6-BDE3-42C8A30057A5}">
  <dimension ref="A1:V14"/>
  <sheetViews>
    <sheetView zoomScale="120" zoomScaleNormal="120" workbookViewId="0">
      <selection activeCell="V29" sqref="V29"/>
    </sheetView>
  </sheetViews>
  <sheetFormatPr defaultRowHeight="15" x14ac:dyDescent="0.25"/>
  <cols>
    <col min="1" max="1" width="7.85546875" customWidth="1"/>
    <col min="2" max="2" width="5.7109375" bestFit="1" customWidth="1"/>
    <col min="3" max="6" width="5.7109375" hidden="1" customWidth="1"/>
    <col min="7" max="21" width="5.7109375" customWidth="1"/>
  </cols>
  <sheetData>
    <row r="1" spans="1:22" x14ac:dyDescent="0.25">
      <c r="B1" s="40" t="s">
        <v>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2" ht="15" customHeight="1" thickBot="1" x14ac:dyDescent="0.3">
      <c r="A2" s="41" t="s">
        <v>4</v>
      </c>
      <c r="B2" s="5"/>
      <c r="C2" s="6">
        <v>200</v>
      </c>
      <c r="D2" s="6">
        <v>220</v>
      </c>
      <c r="E2" s="6">
        <v>240</v>
      </c>
      <c r="F2" s="6">
        <v>260</v>
      </c>
      <c r="G2" s="6">
        <v>280</v>
      </c>
      <c r="H2" s="6">
        <v>290</v>
      </c>
      <c r="I2" s="6">
        <v>300</v>
      </c>
      <c r="J2" s="6">
        <v>310</v>
      </c>
      <c r="K2" s="6">
        <v>320</v>
      </c>
      <c r="L2" s="6">
        <v>330</v>
      </c>
      <c r="M2" s="6">
        <v>340</v>
      </c>
      <c r="N2" s="6">
        <v>350</v>
      </c>
      <c r="O2" s="6">
        <v>360</v>
      </c>
      <c r="P2" s="6">
        <v>370</v>
      </c>
      <c r="Q2" s="6">
        <v>380</v>
      </c>
      <c r="R2" s="6">
        <v>390</v>
      </c>
      <c r="S2" s="6">
        <v>400</v>
      </c>
      <c r="T2" s="6">
        <v>410</v>
      </c>
      <c r="U2" s="6">
        <v>420</v>
      </c>
      <c r="V2" s="2"/>
    </row>
    <row r="3" spans="1:22" hidden="1" x14ac:dyDescent="0.25">
      <c r="A3" s="41"/>
      <c r="B3" s="7">
        <v>0.12</v>
      </c>
      <c r="C3" s="8">
        <f>IF(0.5*(($B3*0.001)*((C$2*0.305)^2))&lt;=MED!$A$3,MED!$B$2,IF(0.5*(($B3*0.001)*((C$2*0.305)^2))&lt;=MED!$A$4,MED!$B$3,IF(0.5*(($B3*0.001)*((C$2*0.305)^2))&lt;=MED!$A$5,MED!$B$4,IF(0.5*(($B3*0.001)*((C$2*0.305)^2))&lt;=MED!$A$6,MED!$B$5,IF(0.5*(($B3*0.001)*((C$2*0.305)^2))&lt;=MED!$A$7,MED!$B$6,IF(0.5*(($B3*0.001)*((C$2*0.305)^2))&lt;=MED!$A$8,MED!$B$7,IF(0.5*(($B3*0.001)*((C$2*0.305)^2))&lt;=MED!$A$9,MED!$B$8,IF(0.5*(($B3*0.001)*((C$2*0.305)^2))&lt;=MED!$A$10,MED!$B$9,IF(0.5*(($B3*0.001)*((C$2*0.305)^2))&lt;=MED!$A$11,MED!$B$10,IF(0.5*(($B3*0.001)*((C$2*0.305)^2))&lt;=MED!$A$12,MED!$B$11,IF(0.5*(($B3*0.001)*((C$2*0.305)^2))&lt;=MED!$A$13,MED!$B$12,IF(0.5*(($B3*0.001)*((C$2*0.305)^2))&lt;=MED!$A$14,MED!$B$13,IF(0.5*(($B3*0.001)*((C$2*0.305)^2))&lt;=MED!$A$15,MED!$B$14,IF(0.5*(($B3*0.001)*((C$2*0.305)^2))&lt;=MED!$A$16,MED!$B$15))))))))))))))</f>
        <v>5</v>
      </c>
      <c r="D3" s="8">
        <f>IF(0.5*(($B3*0.001)*((D$2*0.305)^2))&lt;=MED!$A$3,MED!$B$2,IF(0.5*(($B3*0.001)*((D$2*0.305)^2))&lt;=MED!$A$4,MED!$B$3,IF(0.5*(($B3*0.001)*((D$2*0.305)^2))&lt;=MED!$A$5,MED!$B$4,IF(0.5*(($B3*0.001)*((D$2*0.305)^2))&lt;=MED!$A$6,MED!$B$5,IF(0.5*(($B3*0.001)*((D$2*0.305)^2))&lt;=MED!$A$7,MED!$B$6,IF(0.5*(($B3*0.001)*((D$2*0.305)^2))&lt;=MED!$A$8,MED!$B$7,IF(0.5*(($B3*0.001)*((D$2*0.305)^2))&lt;=MED!$A$9,MED!$B$8,IF(0.5*(($B3*0.001)*((D$2*0.305)^2))&lt;=MED!$A$10,MED!$B$9,IF(0.5*(($B3*0.001)*((D$2*0.305)^2))&lt;=MED!$A$11,MED!$B$10,IF(0.5*(($B3*0.001)*((D$2*0.305)^2))&lt;=MED!$A$12,MED!$B$11,IF(0.5*(($B3*0.001)*((D$2*0.305)^2))&lt;=MED!$A$13,MED!$B$12,IF(0.5*(($B3*0.001)*((D$2*0.305)^2))&lt;=MED!$A$14,MED!$B$13,IF(0.5*(($B3*0.001)*((D$2*0.305)^2))&lt;=MED!$A$15,MED!$B$14,IF(0.5*(($B3*0.001)*((D$2*0.305)^2))&lt;=MED!$A$16,MED!$B$15))))))))))))))</f>
        <v>5</v>
      </c>
      <c r="E3" s="8">
        <f>IF(0.5*(($B3*0.001)*((E$2*0.305)^2))&lt;=MED!$A$3,MED!$B$2,IF(0.5*(($B3*0.001)*((E$2*0.305)^2))&lt;=MED!$A$4,MED!$B$3,IF(0.5*(($B3*0.001)*((E$2*0.305)^2))&lt;=MED!$A$5,MED!$B$4,IF(0.5*(($B3*0.001)*((E$2*0.305)^2))&lt;=MED!$A$6,MED!$B$5,IF(0.5*(($B3*0.001)*((E$2*0.305)^2))&lt;=MED!$A$7,MED!$B$6,IF(0.5*(($B3*0.001)*((E$2*0.305)^2))&lt;=MED!$A$8,MED!$B$7,IF(0.5*(($B3*0.001)*((E$2*0.305)^2))&lt;=MED!$A$9,MED!$B$8,IF(0.5*(($B3*0.001)*((E$2*0.305)^2))&lt;=MED!$A$10,MED!$B$9,IF(0.5*(($B3*0.001)*((E$2*0.305)^2))&lt;=MED!$A$11,MED!$B$10,IF(0.5*(($B3*0.001)*((E$2*0.305)^2))&lt;=MED!$A$12,MED!$B$11,IF(0.5*(($B3*0.001)*((E$2*0.305)^2))&lt;=MED!$A$13,MED!$B$12,IF(0.5*(($B3*0.001)*((E$2*0.305)^2))&lt;=MED!$A$14,MED!$B$13,IF(0.5*(($B3*0.001)*((E$2*0.305)^2))&lt;=MED!$A$15,MED!$B$14,IF(0.5*(($B3*0.001)*((E$2*0.305)^2))&lt;=MED!$A$16,MED!$B$15))))))))))))))</f>
        <v>5</v>
      </c>
      <c r="F3" s="8">
        <f>IF(0.5*(($B3*0.001)*((F$2*0.305)^2))&lt;=MED!$A$3,MED!$B$2,IF(0.5*(($B3*0.001)*((F$2*0.305)^2))&lt;=MED!$A$4,MED!$B$3,IF(0.5*(($B3*0.001)*((F$2*0.305)^2))&lt;=MED!$A$5,MED!$B$4,IF(0.5*(($B3*0.001)*((F$2*0.305)^2))&lt;=MED!$A$6,MED!$B$5,IF(0.5*(($B3*0.001)*((F$2*0.305)^2))&lt;=MED!$A$7,MED!$B$6,IF(0.5*(($B3*0.001)*((F$2*0.305)^2))&lt;=MED!$A$8,MED!$B$7,IF(0.5*(($B3*0.001)*((F$2*0.305)^2))&lt;=MED!$A$9,MED!$B$8,IF(0.5*(($B3*0.001)*((F$2*0.305)^2))&lt;=MED!$A$10,MED!$B$9,IF(0.5*(($B3*0.001)*((F$2*0.305)^2))&lt;=MED!$A$11,MED!$B$10,IF(0.5*(($B3*0.001)*((F$2*0.305)^2))&lt;=MED!$A$12,MED!$B$11,IF(0.5*(($B3*0.001)*((F$2*0.305)^2))&lt;=MED!$A$13,MED!$B$12,IF(0.5*(($B3*0.001)*((F$2*0.305)^2))&lt;=MED!$A$14,MED!$B$13,IF(0.5*(($B3*0.001)*((F$2*0.305)^2))&lt;=MED!$A$15,MED!$B$14,IF(0.5*(($B3*0.001)*((F$2*0.305)^2))&lt;=MED!$A$16,MED!$B$15))))))))))))))</f>
        <v>5</v>
      </c>
      <c r="G3" s="8">
        <f>IF(0.5*(($B3*0.001)*((G$2*0.305)^2))&lt;=MED!$A$3,MED!$B$2,IF(0.5*(($B3*0.001)*((G$2*0.305)^2))&lt;=MED!$A$4,MED!$B$3,IF(0.5*(($B3*0.001)*((G$2*0.305)^2))&lt;=MED!$A$5,MED!$B$4,IF(0.5*(($B3*0.001)*((G$2*0.305)^2))&lt;=MED!$A$6,MED!$B$5,IF(0.5*(($B3*0.001)*((G$2*0.305)^2))&lt;=MED!$A$7,MED!$B$6,IF(0.5*(($B3*0.001)*((G$2*0.305)^2))&lt;=MED!$A$8,MED!$B$7,IF(0.5*(($B3*0.001)*((G$2*0.305)^2))&lt;=MED!$A$9,MED!$B$8,IF(0.5*(($B3*0.001)*((G$2*0.305)^2))&lt;=MED!$A$10,MED!$B$9,IF(0.5*(($B3*0.001)*((G$2*0.305)^2))&lt;=MED!$A$11,MED!$B$10,IF(0.5*(($B3*0.001)*((G$2*0.305)^2))&lt;=MED!$A$12,MED!$B$11,IF(0.5*(($B3*0.001)*((G$2*0.305)^2))&lt;=MED!$A$13,MED!$B$12,IF(0.5*(($B3*0.001)*((G$2*0.305)^2))&lt;=MED!$A$14,MED!$B$13,IF(0.5*(($B3*0.001)*((G$2*0.305)^2))&lt;=MED!$A$15,MED!$B$14,IF(0.5*(($B3*0.001)*((G$2*0.305)^2))&lt;=MED!$A$16,MED!$B$15))))))))))))))</f>
        <v>5</v>
      </c>
      <c r="H3" s="8"/>
      <c r="I3" s="8">
        <f>IF(0.5*(($B3*0.001)*((I$2*0.305)^2))&lt;=MED!$A$3,MED!$B$2,IF(0.5*(($B3*0.001)*((I$2*0.305)^2))&lt;=MED!$A$4,MED!$B$3,IF(0.5*(($B3*0.001)*((I$2*0.305)^2))&lt;=MED!$A$5,MED!$B$4,IF(0.5*(($B3*0.001)*((I$2*0.305)^2))&lt;=MED!$A$6,MED!$B$5,IF(0.5*(($B3*0.001)*((I$2*0.305)^2))&lt;=MED!$A$7,MED!$B$6,IF(0.5*(($B3*0.001)*((I$2*0.305)^2))&lt;=MED!$A$8,MED!$B$7,IF(0.5*(($B3*0.001)*((I$2*0.305)^2))&lt;=MED!$A$9,MED!$B$8,IF(0.5*(($B3*0.001)*((I$2*0.305)^2))&lt;=MED!$A$10,MED!$B$9,IF(0.5*(($B3*0.001)*((I$2*0.305)^2))&lt;=MED!$A$11,MED!$B$10,IF(0.5*(($B3*0.001)*((I$2*0.305)^2))&lt;=MED!$A$12,MED!$B$11,IF(0.5*(($B3*0.001)*((I$2*0.305)^2))&lt;=MED!$A$13,MED!$B$12,IF(0.5*(($B3*0.001)*((I$2*0.305)^2))&lt;=MED!$A$14,MED!$B$13,IF(0.5*(($B3*0.001)*((I$2*0.305)^2))&lt;=MED!$A$15,MED!$B$14,IF(0.5*(($B3*0.001)*((I$2*0.305)^2))&lt;=MED!$A$16,MED!$B$15))))))))))))))</f>
        <v>5</v>
      </c>
      <c r="J3" s="8"/>
      <c r="K3" s="8">
        <f>IF(0.5*(($B3*0.001)*((K$2*0.305)^2))&lt;=MED!$A$3,MED!$B$2,IF(0.5*(($B3*0.001)*((K$2*0.305)^2))&lt;=MED!$A$4,MED!$B$3,IF(0.5*(($B3*0.001)*((K$2*0.305)^2))&lt;=MED!$A$5,MED!$B$4,IF(0.5*(($B3*0.001)*((K$2*0.305)^2))&lt;=MED!$A$6,MED!$B$5,IF(0.5*(($B3*0.001)*((K$2*0.305)^2))&lt;=MED!$A$7,MED!$B$6,IF(0.5*(($B3*0.001)*((K$2*0.305)^2))&lt;=MED!$A$8,MED!$B$7,IF(0.5*(($B3*0.001)*((K$2*0.305)^2))&lt;=MED!$A$9,MED!$B$8,IF(0.5*(($B3*0.001)*((K$2*0.305)^2))&lt;=MED!$A$10,MED!$B$9,IF(0.5*(($B3*0.001)*((K$2*0.305)^2))&lt;=MED!$A$11,MED!$B$10,IF(0.5*(($B3*0.001)*((K$2*0.305)^2))&lt;=MED!$A$12,MED!$B$11,IF(0.5*(($B3*0.001)*((K$2*0.305)^2))&lt;=MED!$A$13,MED!$B$12,IF(0.5*(($B3*0.001)*((K$2*0.305)^2))&lt;=MED!$A$14,MED!$B$13,IF(0.5*(($B3*0.001)*((K$2*0.305)^2))&lt;=MED!$A$15,MED!$B$14,IF(0.5*(($B3*0.001)*((K$2*0.305)^2))&lt;=MED!$A$16,MED!$B$15))))))))))))))</f>
        <v>5</v>
      </c>
      <c r="L3" s="8"/>
      <c r="M3" s="8">
        <f>IF(0.5*(($B3*0.001)*((M$2*0.305)^2))&lt;=MED!$A$3,MED!$B$2,IF(0.5*(($B3*0.001)*((M$2*0.305)^2))&lt;=MED!$A$4,MED!$B$3,IF(0.5*(($B3*0.001)*((M$2*0.305)^2))&lt;=MED!$A$5,MED!$B$4,IF(0.5*(($B3*0.001)*((M$2*0.305)^2))&lt;=MED!$A$6,MED!$B$5,IF(0.5*(($B3*0.001)*((M$2*0.305)^2))&lt;=MED!$A$7,MED!$B$6,IF(0.5*(($B3*0.001)*((M$2*0.305)^2))&lt;=MED!$A$8,MED!$B$7,IF(0.5*(($B3*0.001)*((M$2*0.305)^2))&lt;=MED!$A$9,MED!$B$8,IF(0.5*(($B3*0.001)*((M$2*0.305)^2))&lt;=MED!$A$10,MED!$B$9,IF(0.5*(($B3*0.001)*((M$2*0.305)^2))&lt;=MED!$A$11,MED!$B$10,IF(0.5*(($B3*0.001)*((M$2*0.305)^2))&lt;=MED!$A$12,MED!$B$11,IF(0.5*(($B3*0.001)*((M$2*0.305)^2))&lt;=MED!$A$13,MED!$B$12,IF(0.5*(($B3*0.001)*((M$2*0.305)^2))&lt;=MED!$A$14,MED!$B$13,IF(0.5*(($B3*0.001)*((M$2*0.305)^2))&lt;=MED!$A$15,MED!$B$14,IF(0.5*(($B3*0.001)*((M$2*0.305)^2))&lt;=MED!$A$16,MED!$B$15))))))))))))))</f>
        <v>5</v>
      </c>
      <c r="N3" s="8"/>
      <c r="O3" s="8">
        <f>IF(0.5*(($B3*0.001)*((O$2*0.305)^2))&lt;=MED!$A$3,MED!$B$2,IF(0.5*(($B3*0.001)*((O$2*0.305)^2))&lt;=MED!$A$4,MED!$B$3,IF(0.5*(($B3*0.001)*((O$2*0.305)^2))&lt;=MED!$A$5,MED!$B$4,IF(0.5*(($B3*0.001)*((O$2*0.305)^2))&lt;=MED!$A$6,MED!$B$5,IF(0.5*(($B3*0.001)*((O$2*0.305)^2))&lt;=MED!$A$7,MED!$B$6,IF(0.5*(($B3*0.001)*((O$2*0.305)^2))&lt;=MED!$A$8,MED!$B$7,IF(0.5*(($B3*0.001)*((O$2*0.305)^2))&lt;=MED!$A$9,MED!$B$8,IF(0.5*(($B3*0.001)*((O$2*0.305)^2))&lt;=MED!$A$10,MED!$B$9,IF(0.5*(($B3*0.001)*((O$2*0.305)^2))&lt;=MED!$A$11,MED!$B$10,IF(0.5*(($B3*0.001)*((O$2*0.305)^2))&lt;=MED!$A$12,MED!$B$11,IF(0.5*(($B3*0.001)*((O$2*0.305)^2))&lt;=MED!$A$13,MED!$B$12,IF(0.5*(($B3*0.001)*((O$2*0.305)^2))&lt;=MED!$A$14,MED!$B$13,IF(0.5*(($B3*0.001)*((O$2*0.305)^2))&lt;=MED!$A$15,MED!$B$14,IF(0.5*(($B3*0.001)*((O$2*0.305)^2))&lt;=MED!$A$16,MED!$B$15))))))))))))))</f>
        <v>5</v>
      </c>
      <c r="P3" s="8"/>
      <c r="Q3" s="8">
        <f>IF(0.5*(($B3*0.001)*((Q$2*0.305)^2))&lt;=MED!$A$3,MED!$B$2,IF(0.5*(($B3*0.001)*((Q$2*0.305)^2))&lt;=MED!$A$4,MED!$B$3,IF(0.5*(($B3*0.001)*((Q$2*0.305)^2))&lt;=MED!$A$5,MED!$B$4,IF(0.5*(($B3*0.001)*((Q$2*0.305)^2))&lt;=MED!$A$6,MED!$B$5,IF(0.5*(($B3*0.001)*((Q$2*0.305)^2))&lt;=MED!$A$7,MED!$B$6,IF(0.5*(($B3*0.001)*((Q$2*0.305)^2))&lt;=MED!$A$8,MED!$B$7,IF(0.5*(($B3*0.001)*((Q$2*0.305)^2))&lt;=MED!$A$9,MED!$B$8,IF(0.5*(($B3*0.001)*((Q$2*0.305)^2))&lt;=MED!$A$10,MED!$B$9,IF(0.5*(($B3*0.001)*((Q$2*0.305)^2))&lt;=MED!$A$11,MED!$B$10,IF(0.5*(($B3*0.001)*((Q$2*0.305)^2))&lt;=MED!$A$12,MED!$B$11,IF(0.5*(($B3*0.001)*((Q$2*0.305)^2))&lt;=MED!$A$13,MED!$B$12,IF(0.5*(($B3*0.001)*((Q$2*0.305)^2))&lt;=MED!$A$14,MED!$B$13,IF(0.5*(($B3*0.001)*((Q$2*0.305)^2))&lt;=MED!$A$15,MED!$B$14,IF(0.5*(($B3*0.001)*((Q$2*0.305)^2))&lt;=MED!$A$16,MED!$B$15))))))))))))))</f>
        <v>5</v>
      </c>
      <c r="R3" s="8"/>
      <c r="S3" s="8">
        <f>IF(0.5*(($B3*0.001)*((S$2*0.305)^2))&lt;=MED!$A$3,MED!$B$2,IF(0.5*(($B3*0.001)*((S$2*0.305)^2))&lt;=MED!$A$4,MED!$B$3,IF(0.5*(($B3*0.001)*((S$2*0.305)^2))&lt;=MED!$A$5,MED!$B$4,IF(0.5*(($B3*0.001)*((S$2*0.305)^2))&lt;=MED!$A$6,MED!$B$5,IF(0.5*(($B3*0.001)*((S$2*0.305)^2))&lt;=MED!$A$7,MED!$B$6,IF(0.5*(($B3*0.001)*((S$2*0.305)^2))&lt;=MED!$A$8,MED!$B$7,IF(0.5*(($B3*0.001)*((S$2*0.305)^2))&lt;=MED!$A$9,MED!$B$8,IF(0.5*(($B3*0.001)*((S$2*0.305)^2))&lt;=MED!$A$10,MED!$B$9,IF(0.5*(($B3*0.001)*((S$2*0.305)^2))&lt;=MED!$A$11,MED!$B$10,IF(0.5*(($B3*0.001)*((S$2*0.305)^2))&lt;=MED!$A$12,MED!$B$11,IF(0.5*(($B3*0.001)*((S$2*0.305)^2))&lt;=MED!$A$13,MED!$B$12,IF(0.5*(($B3*0.001)*((S$2*0.305)^2))&lt;=MED!$A$14,MED!$B$13,IF(0.5*(($B3*0.001)*((S$2*0.305)^2))&lt;=MED!$A$15,MED!$B$14,IF(0.5*(($B3*0.001)*((S$2*0.305)^2))&lt;=MED!$A$16,MED!$B$15))))))))))))))</f>
        <v>5</v>
      </c>
      <c r="T3" s="8"/>
      <c r="U3" s="8">
        <f>IF(0.5*(($B3*0.001)*((U$2*0.305)^2))&lt;=MED!$A$3,MED!$B$2,IF(0.5*(($B3*0.001)*((U$2*0.305)^2))&lt;=MED!$A$4,MED!$B$3,IF(0.5*(($B3*0.001)*((U$2*0.305)^2))&lt;=MED!$A$5,MED!$B$4,IF(0.5*(($B3*0.001)*((U$2*0.305)^2))&lt;=MED!$A$6,MED!$B$5,IF(0.5*(($B3*0.001)*((U$2*0.305)^2))&lt;=MED!$A$7,MED!$B$6,IF(0.5*(($B3*0.001)*((U$2*0.305)^2))&lt;=MED!$A$8,MED!$B$7,IF(0.5*(($B3*0.001)*((U$2*0.305)^2))&lt;=MED!$A$9,MED!$B$8,IF(0.5*(($B3*0.001)*((U$2*0.305)^2))&lt;=MED!$A$10,MED!$B$9,IF(0.5*(($B3*0.001)*((U$2*0.305)^2))&lt;=MED!$A$11,MED!$B$10,IF(0.5*(($B3*0.001)*((U$2*0.305)^2))&lt;=MED!$A$12,MED!$B$11,IF(0.5*(($B3*0.001)*((U$2*0.305)^2))&lt;=MED!$A$13,MED!$B$12,IF(0.5*(($B3*0.001)*((U$2*0.305)^2))&lt;=MED!$A$14,MED!$B$13,IF(0.5*(($B3*0.001)*((U$2*0.305)^2))&lt;=MED!$A$15,MED!$B$14,IF(0.5*(($B3*0.001)*((U$2*0.305)^2))&lt;=MED!$A$16,MED!$B$15))))))))))))))</f>
        <v>5</v>
      </c>
    </row>
    <row r="4" spans="1:22" hidden="1" x14ac:dyDescent="0.25">
      <c r="A4" s="41"/>
      <c r="B4" s="7">
        <v>0.2</v>
      </c>
      <c r="C4" s="8">
        <f>IF(0.5*(($B4*0.001)*((C$2*0.305)^2))&lt;=MED!$A$3,MED!$B$2,IF(0.5*(($B4*0.001)*((C$2*0.305)^2))&lt;=MED!$A$4,MED!$B$3,IF(0.5*(($B4*0.001)*((C$2*0.305)^2))&lt;=MED!$A$5,MED!$B$4,IF(0.5*(($B4*0.001)*((C$2*0.305)^2))&lt;=MED!$A$6,MED!$B$5,IF(0.5*(($B4*0.001)*((C$2*0.305)^2))&lt;=MED!$A$7,MED!$B$6,IF(0.5*(($B4*0.001)*((C$2*0.305)^2))&lt;=MED!$A$8,MED!$B$7,IF(0.5*(($B4*0.001)*((C$2*0.305)^2))&lt;=MED!$A$9,MED!$B$8,IF(0.5*(($B4*0.001)*((C$2*0.305)^2))&lt;=MED!$A$10,MED!$B$9,IF(0.5*(($B4*0.001)*((C$2*0.305)^2))&lt;=MED!$A$11,MED!$B$10,IF(0.5*(($B4*0.001)*((C$2*0.305)^2))&lt;=MED!$A$12,MED!$B$11,IF(0.5*(($B4*0.001)*((C$2*0.305)^2))&lt;=MED!$A$13,MED!$B$12,IF(0.5*(($B4*0.001)*((C$2*0.305)^2))&lt;=MED!$A$14,MED!$B$13,IF(0.5*(($B4*0.001)*((C$2*0.305)^2))&lt;=MED!$A$15,MED!$B$14,IF(0.5*(($B10*0.001)*((C$2*0.305)^2))&lt;=MED!$A$16,MED!$B$15))))))))))))))</f>
        <v>5</v>
      </c>
      <c r="D4" s="8">
        <f>IF(0.5*(($B4*0.001)*((D$2*0.305)^2))&lt;=MED!$A$3,MED!$B$2,IF(0.5*(($B4*0.001)*((D$2*0.305)^2))&lt;=MED!$A$4,MED!$B$3,IF(0.5*(($B4*0.001)*((D$2*0.305)^2))&lt;=MED!$A$5,MED!$B$4,IF(0.5*(($B4*0.001)*((D$2*0.305)^2))&lt;=MED!$A$6,MED!$B$5,IF(0.5*(($B4*0.001)*((D$2*0.305)^2))&lt;=MED!$A$7,MED!$B$6,IF(0.5*(($B4*0.001)*((D$2*0.305)^2))&lt;=MED!$A$8,MED!$B$7,IF(0.5*(($B4*0.001)*((D$2*0.305)^2))&lt;=MED!$A$9,MED!$B$8,IF(0.5*(($B4*0.001)*((D$2*0.305)^2))&lt;=MED!$A$10,MED!$B$9,IF(0.5*(($B4*0.001)*((D$2*0.305)^2))&lt;=MED!$A$11,MED!$B$10,IF(0.5*(($B4*0.001)*((D$2*0.305)^2))&lt;=MED!$A$12,MED!$B$11,IF(0.5*(($B4*0.001)*((D$2*0.305)^2))&lt;=MED!$A$13,MED!$B$12,IF(0.5*(($B4*0.001)*((D$2*0.305)^2))&lt;=MED!$A$14,MED!$B$13,IF(0.5*(($B4*0.001)*((D$2*0.305)^2))&lt;=MED!#REF!,MED!$B$14,IF(0.5*(($B4*0.001)*((D$2*0.305)^2))&lt;=MED!#REF!,MED!#REF!))))))))))))))</f>
        <v>5</v>
      </c>
      <c r="E4" s="8">
        <f>IF(0.5*(($B4*0.001)*((E$2*0.305)^2))&lt;=MED!$A$3,MED!$B$2,IF(0.5*(($B4*0.001)*((E$2*0.305)^2))&lt;=MED!$A$4,MED!$B$3,IF(0.5*(($B4*0.001)*((E$2*0.305)^2))&lt;=MED!$A$5,MED!$B$4,IF(0.5*(($B4*0.001)*((E$2*0.305)^2))&lt;=MED!$A$6,MED!$B$5,IF(0.5*(($B4*0.001)*((E$2*0.305)^2))&lt;=MED!$A$7,MED!$B$6,IF(0.5*(($B4*0.001)*((E$2*0.305)^2))&lt;=MED!$A$8,MED!$B$7,IF(0.5*(($B4*0.001)*((E$2*0.305)^2))&lt;=MED!$A$9,MED!$B$8,IF(0.5*(($B4*0.001)*((E$2*0.305)^2))&lt;=MED!$A$10,MED!$B$9,IF(0.5*(($B4*0.001)*((E$2*0.305)^2))&lt;=MED!$A$11,MED!$B$10,IF(0.5*(($B4*0.001)*((E$2*0.305)^2))&lt;=MED!$A$12,MED!$B$11,IF(0.5*(($B4*0.001)*((E$2*0.305)^2))&lt;=MED!$A$13,MED!$B$12,IF(0.5*(($B4*0.001)*((E$2*0.305)^2))&lt;=MED!$A$14,MED!$B$13,IF(0.5*(($B4*0.001)*((E$2*0.305)^2))&lt;=MED!$A$15,MED!$B$14,IF(0.5*(($B4*0.001)*((E$2*0.305)^2))&lt;=MED!$A$16,MED!$B$15))))))))))))))</f>
        <v>5</v>
      </c>
      <c r="F4" s="10">
        <f>IF(0.5*(($B4*0.001)*((F$2*0.305)^2))&lt;=MED!$A$3,MED!$B$2,IF(0.5*(($B4*0.001)*((F$2*0.305)^2))&lt;=MED!$A$4,MED!$B$3,IF(0.5*(($B4*0.001)*((F$2*0.305)^2))&lt;=MED!$A$5,MED!$B$4,IF(0.5*(($B4*0.001)*((F$2*0.305)^2))&lt;=MED!$A$6,MED!$B$5,IF(0.5*(($B4*0.001)*((F$2*0.305)^2))&lt;=MED!$A$7,MED!$B$6,IF(0.5*(($B4*0.001)*((F$2*0.305)^2))&lt;=MED!$A$8,MED!$B$7,IF(0.5*(($B4*0.001)*((F$2*0.305)^2))&lt;=MED!$A$9,MED!$B$8,IF(0.5*(($B4*0.001)*((F$2*0.305)^2))&lt;=MED!$A$10,MED!$B$9,IF(0.5*(($B4*0.001)*((F$2*0.305)^2))&lt;=MED!$A$11,MED!$B$10,IF(0.5*(($B4*0.001)*((F$2*0.305)^2))&lt;=MED!$A$12,MED!$B$11,IF(0.5*(($B4*0.001)*((F$2*0.305)^2))&lt;=MED!$A$13,MED!$B$12,IF(0.5*(($B4*0.001)*((F$2*0.305)^2))&lt;=MED!$A$14,MED!$B$13,IF(0.5*(($B4*0.001)*((F$2*0.305)^2))&lt;=MED!$A$15,MED!$B$14,IF(0.5*(($B4*0.001)*((F$2*0.305)^2))&lt;=MED!$A$16,MED!$B$15))))))))))))))</f>
        <v>5</v>
      </c>
      <c r="G4" s="10">
        <f>IF(0.5*(($B4*0.001)*((G$2*0.305)^2))&lt;=MED!$A$3,MED!$B$2,IF(0.5*(($B4*0.001)*((G$2*0.305)^2))&lt;=MED!$A$4,MED!$B$3,IF(0.5*(($B4*0.001)*((G$2*0.305)^2))&lt;=MED!$A$5,MED!$B$4,IF(0.5*(($B4*0.001)*((G$2*0.305)^2))&lt;=MED!$A$6,MED!$B$5,IF(0.5*(($B4*0.001)*((G$2*0.305)^2))&lt;=MED!$A$7,MED!$B$6,IF(0.5*(($B4*0.001)*((G$2*0.305)^2))&lt;=MED!$A$8,MED!$B$7,IF(0.5*(($B4*0.001)*((G$2*0.305)^2))&lt;=MED!$A$9,MED!$B$8,IF(0.5*(($B4*0.001)*((G$2*0.305)^2))&lt;=MED!$A$10,MED!$B$9,IF(0.5*(($B4*0.001)*((G$2*0.305)^2))&lt;=MED!$A$11,MED!$B$10,IF(0.5*(($B4*0.001)*((G$2*0.305)^2))&lt;=MED!$A$12,MED!$B$11,IF(0.5*(($B4*0.001)*((G$2*0.305)^2))&lt;=MED!$A$13,MED!$B$12,IF(0.5*(($B4*0.001)*((G$2*0.305)^2))&lt;=MED!$A$14,MED!$B$13,IF(0.5*(($B4*0.001)*((G$2*0.305)^2))&lt;=MED!$A$15,MED!$B$14,IF(0.5*(($B4*0.001)*((G$2*0.305)^2))&lt;=MED!$A$16,MED!$B$15))))))))))))))</f>
        <v>5</v>
      </c>
      <c r="H4" s="10"/>
      <c r="I4" s="10">
        <f>IF(0.5*(($B4*0.001)*((I$2*0.305)^2))&lt;=MED!$A$3,MED!$B$2,IF(0.5*(($B4*0.001)*((I$2*0.305)^2))&lt;=MED!$A$4,MED!$B$3,IF(0.5*(($B4*0.001)*((I$2*0.305)^2))&lt;=MED!$A$5,MED!$B$4,IF(0.5*(($B4*0.001)*((I$2*0.305)^2))&lt;=MED!$A$6,MED!$B$5,IF(0.5*(($B4*0.001)*((I$2*0.305)^2))&lt;=MED!$A$7,MED!$B$6,IF(0.5*(($B4*0.001)*((I$2*0.305)^2))&lt;=MED!$A$8,MED!$B$7,IF(0.5*(($B4*0.001)*((I$2*0.305)^2))&lt;=MED!$A$9,MED!$B$8,IF(0.5*(($B4*0.001)*((I$2*0.305)^2))&lt;=MED!$A$10,MED!$B$9,IF(0.5*(($B4*0.001)*((I$2*0.305)^2))&lt;=MED!$A$11,MED!$B$10,IF(0.5*(($B4*0.001)*((I$2*0.305)^2))&lt;=MED!$A$12,MED!$B$11,IF(0.5*(($B4*0.001)*((I$2*0.305)^2))&lt;=MED!$A$13,MED!$B$12,IF(0.5*(($B4*0.001)*((I$2*0.305)^2))&lt;=MED!$A$14,MED!$B$13,IF(0.5*(($B4*0.001)*((I$2*0.305)^2))&lt;=MED!$A$15,MED!$B$14,IF(0.5*(($B4*0.001)*((I$2*0.305)^2))&lt;=MED!$A$16,MED!$B$15))))))))))))))</f>
        <v>5</v>
      </c>
      <c r="J4" s="10"/>
      <c r="K4" s="10">
        <f>IF(0.5*(($B4*0.001)*((K$2*0.305)^2))&lt;=MED!$A$3,MED!$B$2,IF(0.5*(($B4*0.001)*((K$2*0.305)^2))&lt;=MED!$A$4,MED!$B$3,IF(0.5*(($B4*0.001)*((K$2*0.305)^2))&lt;=MED!$A$5,MED!$B$4,IF(0.5*(($B4*0.001)*((K$2*0.305)^2))&lt;=MED!$A$6,MED!$B$5,IF(0.5*(($B4*0.001)*((K$2*0.305)^2))&lt;=MED!$A$7,MED!$B$6,IF(0.5*(($B4*0.001)*((K$2*0.305)^2))&lt;=MED!$A$8,MED!$B$7,IF(0.5*(($B4*0.001)*((K$2*0.305)^2))&lt;=MED!$A$9,MED!$B$8,IF(0.5*(($B4*0.001)*((K$2*0.305)^2))&lt;=MED!$A$10,MED!$B$9,IF(0.5*(($B4*0.001)*((K$2*0.305)^2))&lt;=MED!$A$11,MED!$B$10,IF(0.5*(($B4*0.001)*((K$2*0.305)^2))&lt;=MED!$A$12,MED!$B$11,IF(0.5*(($B4*0.001)*((K$2*0.305)^2))&lt;=MED!$A$13,MED!$B$12,IF(0.5*(($B4*0.001)*((K$2*0.305)^2))&lt;=MED!$A$14,MED!$B$13,IF(0.5*(($B4*0.001)*((K$2*0.305)^2))&lt;=MED!$A$15,MED!$B$14,IF(0.5*(($B4*0.001)*((K$2*0.305)^2))&lt;=MED!$A$16,MED!$B$15))))))))))))))</f>
        <v>5</v>
      </c>
      <c r="L4" s="10"/>
      <c r="M4" s="10">
        <f>IF(0.5*(($B4*0.001)*((M$2*0.305)^2))&lt;=MED!$A$3,MED!$B$2,IF(0.5*(($B4*0.001)*((M$2*0.305)^2))&lt;=MED!$A$4,MED!$B$3,IF(0.5*(($B4*0.001)*((M$2*0.305)^2))&lt;=MED!$A$5,MED!$B$4,IF(0.5*(($B4*0.001)*((M$2*0.305)^2))&lt;=MED!$A$6,MED!$B$5,IF(0.5*(($B4*0.001)*((M$2*0.305)^2))&lt;=MED!$A$7,MED!$B$6,IF(0.5*(($B4*0.001)*((M$2*0.305)^2))&lt;=MED!$A$8,MED!$B$7,IF(0.5*(($B4*0.001)*((M$2*0.305)^2))&lt;=MED!$A$9,MED!$B$8,IF(0.5*(($B4*0.001)*((M$2*0.305)^2))&lt;=MED!$A$10,MED!$B$9,IF(0.5*(($B4*0.001)*((M$2*0.305)^2))&lt;=MED!$A$11,MED!$B$10,IF(0.5*(($B4*0.001)*((M$2*0.305)^2))&lt;=MED!$A$12,MED!$B$11,IF(0.5*(($B4*0.001)*((M$2*0.305)^2))&lt;=MED!$A$13,MED!$B$12,IF(0.5*(($B4*0.001)*((M$2*0.305)^2))&lt;=MED!$A$14,MED!$B$13,IF(0.5*(($B4*0.001)*((M$2*0.305)^2))&lt;=MED!$A$15,MED!$B$14,IF(0.5*(($B4*0.001)*((M$2*0.305)^2))&lt;=MED!$A$16,MED!$B$15))))))))))))))</f>
        <v>5</v>
      </c>
      <c r="N4" s="10"/>
      <c r="O4" s="10">
        <f>IF(0.5*(($B4*0.001)*((O$2*0.305)^2))&lt;=MED!$A$3,MED!$B$2,IF(0.5*(($B4*0.001)*((O$2*0.305)^2))&lt;=MED!$A$4,MED!$B$3,IF(0.5*(($B4*0.001)*((O$2*0.305)^2))&lt;=MED!$A$5,MED!$B$4,IF(0.5*(($B4*0.001)*((O$2*0.305)^2))&lt;=MED!$A$6,MED!$B$5,IF(0.5*(($B4*0.001)*((O$2*0.305)^2))&lt;=MED!$A$7,MED!$B$6,IF(0.5*(($B4*0.001)*((O$2*0.305)^2))&lt;=MED!$A$8,MED!$B$7,IF(0.5*(($B4*0.001)*((O$2*0.305)^2))&lt;=MED!$A$9,MED!$B$8,IF(0.5*(($B4*0.001)*((O$2*0.305)^2))&lt;=MED!$A$10,MED!$B$9,IF(0.5*(($B4*0.001)*((O$2*0.305)^2))&lt;=MED!$A$11,MED!$B$10,IF(0.5*(($B4*0.001)*((O$2*0.305)^2))&lt;=MED!$A$12,MED!$B$11,IF(0.5*(($B4*0.001)*((O$2*0.305)^2))&lt;=MED!$A$13,MED!$B$12,IF(0.5*(($B4*0.001)*((O$2*0.305)^2))&lt;=MED!$A$14,MED!$B$13,IF(0.5*(($B4*0.001)*((O$2*0.305)^2))&lt;=MED!$A$15,MED!$B$14,IF(0.5*(($B4*0.001)*((O$2*0.305)^2))&lt;=MED!$A$16,MED!$B$15))))))))))))))</f>
        <v>5</v>
      </c>
      <c r="P4" s="10"/>
      <c r="Q4" s="10">
        <f>IF(0.5*(($B4*0.001)*((Q$2*0.305)^2))&lt;=MED!$A$3,MED!$B$2,IF(0.5*(($B4*0.001)*((Q$2*0.305)^2))&lt;=MED!$A$4,MED!$B$3,IF(0.5*(($B4*0.001)*((Q$2*0.305)^2))&lt;=MED!$A$5,MED!$B$4,IF(0.5*(($B4*0.001)*((Q$2*0.305)^2))&lt;=MED!$A$6,MED!$B$5,IF(0.5*(($B4*0.001)*((Q$2*0.305)^2))&lt;=MED!$A$7,MED!$B$6,IF(0.5*(($B4*0.001)*((Q$2*0.305)^2))&lt;=MED!$A$8,MED!$B$7,IF(0.5*(($B4*0.001)*((Q$2*0.305)^2))&lt;=MED!$A$9,MED!$B$8,IF(0.5*(($B4*0.001)*((Q$2*0.305)^2))&lt;=MED!$A$10,MED!$B$9,IF(0.5*(($B4*0.001)*((Q$2*0.305)^2))&lt;=MED!$A$11,MED!$B$10,IF(0.5*(($B4*0.001)*((Q$2*0.305)^2))&lt;=MED!$A$12,MED!$B$11,IF(0.5*(($B4*0.001)*((Q$2*0.305)^2))&lt;=MED!$A$13,MED!$B$12,IF(0.5*(($B4*0.001)*((Q$2*0.305)^2))&lt;=MED!$A$14,MED!$B$13,IF(0.5*(($B4*0.001)*((Q$2*0.305)^2))&lt;=MED!$A$15,MED!$B$14,IF(0.5*(($B4*0.001)*((Q$2*0.305)^2))&lt;=MED!$A$16,MED!$B$15))))))))))))))</f>
        <v>5</v>
      </c>
      <c r="R4" s="10"/>
      <c r="S4" s="10">
        <f>IF(0.5*(($B4*0.001)*((S$2*0.305)^2))&lt;=MED!$A$3,MED!$B$2,IF(0.5*(($B4*0.001)*((S$2*0.305)^2))&lt;=MED!$A$4,MED!$B$3,IF(0.5*(($B4*0.001)*((S$2*0.305)^2))&lt;=MED!$A$5,MED!$B$4,IF(0.5*(($B4*0.001)*((S$2*0.305)^2))&lt;=MED!$A$6,MED!$B$5,IF(0.5*(($B4*0.001)*((S$2*0.305)^2))&lt;=MED!$A$7,MED!$B$6,IF(0.5*(($B4*0.001)*((S$2*0.305)^2))&lt;=MED!$A$8,MED!$B$7,IF(0.5*(($B4*0.001)*((S$2*0.305)^2))&lt;=MED!$A$9,MED!$B$8,IF(0.5*(($B4*0.001)*((S$2*0.305)^2))&lt;=MED!$A$10,MED!$B$9,IF(0.5*(($B4*0.001)*((S$2*0.305)^2))&lt;=MED!$A$11,MED!$B$10,IF(0.5*(($B4*0.001)*((S$2*0.305)^2))&lt;=MED!$A$12,MED!$B$11,IF(0.5*(($B4*0.001)*((S$2*0.305)^2))&lt;=MED!$A$13,MED!$B$12,IF(0.5*(($B4*0.001)*((S$2*0.305)^2))&lt;=MED!$A$14,MED!$B$13,IF(0.5*(($B4*0.001)*((S$2*0.305)^2))&lt;=MED!$A$15,MED!$B$14,IF(0.5*(($B4*0.001)*((S$2*0.305)^2))&lt;=MED!$A$16,MED!$B$15))))))))))))))</f>
        <v>5</v>
      </c>
      <c r="T4" s="10"/>
      <c r="U4" s="10">
        <f>IF(0.5*(($B4*0.001)*((U$2*0.305)^2))&lt;=MED!$A$3,MED!$B$2,IF(0.5*(($B4*0.001)*((U$2*0.305)^2))&lt;=MED!$A$4,MED!$B$3,IF(0.5*(($B4*0.001)*((U$2*0.305)^2))&lt;=MED!$A$5,MED!$B$4,IF(0.5*(($B4*0.001)*((U$2*0.305)^2))&lt;=MED!$A$6,MED!$B$5,IF(0.5*(($B4*0.001)*((U$2*0.305)^2))&lt;=MED!$A$7,MED!$B$6,IF(0.5*(($B4*0.001)*((U$2*0.305)^2))&lt;=MED!$A$8,MED!$B$7,IF(0.5*(($B4*0.001)*((U$2*0.305)^2))&lt;=MED!$A$9,MED!$B$8,IF(0.5*(($B4*0.001)*((U$2*0.305)^2))&lt;=MED!$A$10,MED!$B$9,IF(0.5*(($B4*0.001)*((U$2*0.305)^2))&lt;=MED!$A$11,MED!$B$10,IF(0.5*(($B4*0.001)*((U$2*0.305)^2))&lt;=MED!$A$12,MED!$B$11,IF(0.5*(($B4*0.001)*((U$2*0.305)^2))&lt;=MED!$A$13,MED!$B$12,IF(0.5*(($B4*0.001)*((U$2*0.305)^2))&lt;=MED!$A$14,MED!$B$13,IF(0.5*(($B4*0.001)*((U$2*0.305)^2))&lt;=MED!$A$15,MED!$B$14,IF(0.5*(($B4*0.001)*((U$2*0.305)^2))&lt;=MED!$A$16,MED!$B$15))))))))))))))</f>
        <v>5</v>
      </c>
    </row>
    <row r="5" spans="1:22" x14ac:dyDescent="0.25">
      <c r="A5" s="41"/>
      <c r="B5" s="7">
        <v>0.25</v>
      </c>
      <c r="C5" s="8">
        <f>IF(0.5*(($B5*0.001)*((C$2*0.305)^2))&lt;=MED!$A$3,MED!$B$2,IF(0.5*(($B5*0.001)*((C$2*0.305)^2))&lt;=MED!$A$4,MED!$B$3,IF(0.5*(($B5*0.001)*((C$2*0.305)^2))&lt;=MED!$A$5,MED!$B$4,IF(0.5*(($B5*0.001)*((C$2*0.305)^2))&lt;=MED!$A$6,MED!$B$5,IF(0.5*(($B5*0.001)*((C$2*0.305)^2))&lt;=MED!$A$7,MED!$B$6,IF(0.5*(($B5*0.001)*((C$2*0.305)^2))&lt;=MED!$A$8,MED!$B$7,IF(0.5*(($B5*0.001)*((C$2*0.305)^2))&lt;=MED!$A$9,MED!$B$8,IF(0.5*(($B5*0.001)*((C$2*0.305)^2))&lt;=MED!$A$10,MED!$B$9,IF(0.5*(($B5*0.001)*((C$2*0.305)^2))&lt;=MED!$A$11,MED!$B$10,IF(0.5*(($B5*0.001)*((C$2*0.305)^2))&lt;=MED!$A$12,MED!$B$11,IF(0.5*(($B5*0.001)*((C$2*0.305)^2))&lt;=MED!$A$13,MED!$B$12,IF(0.5*(($B5*0.001)*((C$2*0.305)^2))&lt;=MED!$A$14,MED!$B$13,IF(0.5*(($B5*0.001)*((C$2*0.305)^2))&lt;=MED!$A$15,MED!$B$14,IF(0.5*(($B11*0.001)*((C$2*0.305)^2))&lt;=MED!$A$16,MED!$B$15))))))))))))))</f>
        <v>5</v>
      </c>
      <c r="D5" s="8">
        <f>IF(0.5*(($B5*0.001)*((D$2*0.305)^2))&lt;=MED!$A$3,MED!$B$2,IF(0.5*(($B5*0.001)*((D$2*0.305)^2))&lt;=MED!$A$4,MED!$B$3,IF(0.5*(($B5*0.001)*((D$2*0.305)^2))&lt;=MED!$A$5,MED!$B$4,IF(0.5*(($B5*0.001)*((D$2*0.305)^2))&lt;=MED!$A$6,MED!$B$5,IF(0.5*(($B5*0.001)*((D$2*0.305)^2))&lt;=MED!$A$7,MED!$B$6,IF(0.5*(($B5*0.001)*((D$2*0.305)^2))&lt;=MED!$A$8,MED!$B$7,IF(0.5*(($B5*0.001)*((D$2*0.305)^2))&lt;=MED!$A$9,MED!$B$8,IF(0.5*(($B5*0.001)*((D$2*0.305)^2))&lt;=MED!$A$10,MED!$B$9,IF(0.5*(($B5*0.001)*((D$2*0.305)^2))&lt;=MED!$A$11,MED!$B$10,IF(0.5*(($B5*0.001)*((D$2*0.305)^2))&lt;=MED!$A$12,MED!$B$11,IF(0.5*(($B5*0.001)*((D$2*0.305)^2))&lt;=MED!$A$13,MED!$B$12,IF(0.5*(($B5*0.001)*((D$2*0.305)^2))&lt;=MED!$A$14,MED!$B$13,IF(0.5*(($B5*0.001)*((D$2*0.305)^2))&lt;=MED!#REF!,MED!$B$14,IF(0.5*(($B5*0.001)*((D$2*0.305)^2))&lt;=MED!#REF!,MED!#REF!))))))))))))))</f>
        <v>5</v>
      </c>
      <c r="E5" s="8">
        <f>IF(0.5*(($B5*0.001)*((E$2*0.305)^2))&lt;=MED!$A$3,MED!$B$2,IF(0.5*(($B5*0.001)*((E$2*0.305)^2))&lt;=MED!$A$4,MED!$B$3,IF(0.5*(($B5*0.001)*((E$2*0.305)^2))&lt;=MED!$A$5,MED!$B$4,IF(0.5*(($B5*0.001)*((E$2*0.305)^2))&lt;=MED!$A$6,MED!$B$5,IF(0.5*(($B5*0.001)*((E$2*0.305)^2))&lt;=MED!$A$7,MED!$B$6,IF(0.5*(($B5*0.001)*((E$2*0.305)^2))&lt;=MED!$A$8,MED!$B$7,IF(0.5*(($B5*0.001)*((E$2*0.305)^2))&lt;=MED!$A$9,MED!$B$8,IF(0.5*(($B5*0.001)*((E$2*0.305)^2))&lt;=MED!$A$10,MED!$B$9,IF(0.5*(($B5*0.001)*((E$2*0.305)^2))&lt;=MED!$A$11,MED!$B$10,IF(0.5*(($B5*0.001)*((E$2*0.305)^2))&lt;=MED!$A$12,MED!$B$11,IF(0.5*(($B5*0.001)*((E$2*0.305)^2))&lt;=MED!$A$13,MED!$B$12,IF(0.5*(($B5*0.001)*((E$2*0.305)^2))&lt;=MED!$A$14,MED!$B$13,IF(0.5*(($B5*0.001)*((E$2*0.305)^2))&lt;=MED!$A$15,MED!$B$14,IF(0.5*(($B5*0.001)*((E$2*0.305)^2))&lt;=MED!$A$16,MED!$B$15))))))))))))))</f>
        <v>5</v>
      </c>
      <c r="F5" s="10">
        <f>IF(0.5*(($B5*0.001)*((F$2*0.305)^2))&lt;=MED!$A$3,MED!$B$2,IF(0.5*(($B5*0.001)*((F$2*0.305)^2))&lt;=MED!$A$4,MED!$B$3,IF(0.5*(($B5*0.001)*((F$2*0.305)^2))&lt;=MED!$A$5,MED!$B$4,IF(0.5*(($B5*0.001)*((F$2*0.305)^2))&lt;=MED!$A$6,MED!$B$5,IF(0.5*(($B5*0.001)*((F$2*0.305)^2))&lt;=MED!$A$7,MED!$B$6,IF(0.5*(($B5*0.001)*((F$2*0.305)^2))&lt;=MED!$A$8,MED!$B$7,IF(0.5*(($B5*0.001)*((F$2*0.305)^2))&lt;=MED!$A$9,MED!$B$8,IF(0.5*(($B5*0.001)*((F$2*0.305)^2))&lt;=MED!$A$10,MED!$B$9,IF(0.5*(($B5*0.001)*((F$2*0.305)^2))&lt;=MED!$A$11,MED!$B$10,IF(0.5*(($B5*0.001)*((F$2*0.305)^2))&lt;=MED!$A$12,MED!$B$11,IF(0.5*(($B5*0.001)*((F$2*0.305)^2))&lt;=MED!$A$13,MED!$B$12,IF(0.5*(($B5*0.001)*((F$2*0.305)^2))&lt;=MED!$A$14,MED!$B$13,IF(0.5*(($B5*0.001)*((F$2*0.305)^2))&lt;=MED!$A$15,MED!$B$14,IF(0.5*(($B5*0.001)*((F$2*0.305)^2))&lt;=MED!$A$16,MED!$B$15))))))))))))))</f>
        <v>5</v>
      </c>
      <c r="G5" s="10">
        <f>IF(0.5*(($B5*0.001)*((G$2*0.305)^2))&lt;=MED!$A$3,MED!$B$2,IF(0.5*(($B5*0.001)*((G$2*0.305)^2))&lt;=MED!$A$4,MED!$B$3,IF(0.5*(($B5*0.001)*((G$2*0.305)^2))&lt;=MED!$A$5,MED!$B$4,IF(0.5*(($B5*0.001)*((G$2*0.305)^2))&lt;=MED!$A$6,MED!$B$5,IF(0.5*(($B5*0.001)*((G$2*0.305)^2))&lt;=MED!$A$7,MED!$B$6,IF(0.5*(($B5*0.001)*((G$2*0.305)^2))&lt;=MED!$A$8,MED!$B$7,IF(0.5*(($B5*0.001)*((G$2*0.305)^2))&lt;=MED!$A$9,MED!$B$8,IF(0.5*(($B5*0.001)*((G$2*0.305)^2))&lt;=MED!$A$10,MED!$B$9,IF(0.5*(($B5*0.001)*((G$2*0.305)^2))&lt;=MED!$A$11,MED!$B$10,IF(0.5*(($B5*0.001)*((G$2*0.305)^2))&lt;=MED!$A$12,MED!$B$11,IF(0.5*(($B5*0.001)*((G$2*0.305)^2))&lt;=MED!$A$13,MED!$B$12,IF(0.5*(($B5*0.001)*((G$2*0.305)^2))&lt;=MED!$A$14,MED!$B$13,IF(0.5*(($B5*0.001)*((G$2*0.305)^2))&lt;=MED!$A$15,MED!$B$14,IF(0.5*(($B5*0.001)*((G$2*0.305)^2))&lt;=MED!$A$16,MED!$B$15))))))))))))))</f>
        <v>5</v>
      </c>
      <c r="H5" s="10">
        <f>IF(0.5*(($B5*0.001)*((H$2*0.305)^2))&lt;=MED!$A$3,MED!$B$2,IF(0.5*(($B5*0.001)*((H$2*0.305)^2))&lt;=MED!$A$4,MED!$B$3,IF(0.5*(($B5*0.001)*((H$2*0.305)^2))&lt;=MED!$A$5,MED!$B$4,IF(0.5*(($B5*0.001)*((H$2*0.305)^2))&lt;=MED!$A$6,MED!$B$5,IF(0.5*(($B5*0.001)*((H$2*0.305)^2))&lt;=MED!$A$7,MED!$B$6,IF(0.5*(($B5*0.001)*((H$2*0.305)^2))&lt;=MED!$A$8,MED!$B$7,IF(0.5*(($B5*0.001)*((H$2*0.305)^2))&lt;=MED!$A$9,MED!$B$8,IF(0.5*(($B5*0.001)*((H$2*0.305)^2))&lt;=MED!$A$10,MED!$B$9,IF(0.5*(($B5*0.001)*((H$2*0.305)^2))&lt;=MED!$A$11,MED!$B$10,IF(0.5*(($B5*0.001)*((H$2*0.305)^2))&lt;=MED!$A$12,MED!$B$11,IF(0.5*(($B5*0.001)*((H$2*0.305)^2))&lt;=MED!$A$13,MED!$B$12,IF(0.5*(($B5*0.001)*((H$2*0.305)^2))&lt;=MED!$A$14,MED!$B$13,IF(0.5*(($B5*0.001)*((H$2*0.305)^2))&lt;=MED!$A$15,MED!$B$14,IF(0.5*(($B5*0.001)*((H$2*0.305)^2))&lt;=MED!$A$16,MED!$B$15))))))))))))))</f>
        <v>5</v>
      </c>
      <c r="I5" s="10">
        <f>IF(0.5*(($B5*0.001)*((I$2*0.305)^2))&lt;=MED!$A$3,MED!$B$2,IF(0.5*(($B5*0.001)*((I$2*0.305)^2))&lt;=MED!$A$4,MED!$B$3,IF(0.5*(($B5*0.001)*((I$2*0.305)^2))&lt;=MED!$A$5,MED!$B$4,IF(0.5*(($B5*0.001)*((I$2*0.305)^2))&lt;=MED!$A$6,MED!$B$5,IF(0.5*(($B5*0.001)*((I$2*0.305)^2))&lt;=MED!$A$7,MED!$B$6,IF(0.5*(($B5*0.001)*((I$2*0.305)^2))&lt;=MED!$A$8,MED!$B$7,IF(0.5*(($B5*0.001)*((I$2*0.305)^2))&lt;=MED!$A$9,MED!$B$8,IF(0.5*(($B5*0.001)*((I$2*0.305)^2))&lt;=MED!$A$10,MED!$B$9,IF(0.5*(($B5*0.001)*((I$2*0.305)^2))&lt;=MED!$A$11,MED!$B$10,IF(0.5*(($B5*0.001)*((I$2*0.305)^2))&lt;=MED!$A$12,MED!$B$11,IF(0.5*(($B5*0.001)*((I$2*0.305)^2))&lt;=MED!$A$13,MED!$B$12,IF(0.5*(($B5*0.001)*((I$2*0.305)^2))&lt;=MED!$A$14,MED!$B$13,IF(0.5*(($B5*0.001)*((I$2*0.305)^2))&lt;=MED!$A$15,MED!$B$14,IF(0.5*(($B5*0.001)*((I$2*0.305)^2))&lt;=MED!$A$16,MED!$B$15))))))))))))))</f>
        <v>5</v>
      </c>
      <c r="J5" s="10">
        <f>IF(0.5*(($B5*0.001)*((J$2*0.305)^2))&lt;=MED!$A$3,MED!$B$2,IF(0.5*(($B5*0.001)*((J$2*0.305)^2))&lt;=MED!$A$4,MED!$B$3,IF(0.5*(($B5*0.001)*((J$2*0.305)^2))&lt;=MED!$A$5,MED!$B$4,IF(0.5*(($B5*0.001)*((J$2*0.305)^2))&lt;=MED!$A$6,MED!$B$5,IF(0.5*(($B5*0.001)*((J$2*0.305)^2))&lt;=MED!$A$7,MED!$B$6,IF(0.5*(($B5*0.001)*((J$2*0.305)^2))&lt;=MED!$A$8,MED!$B$7,IF(0.5*(($B5*0.001)*((J$2*0.305)^2))&lt;=MED!$A$9,MED!$B$8,IF(0.5*(($B5*0.001)*((J$2*0.305)^2))&lt;=MED!$A$10,MED!$B$9,IF(0.5*(($B5*0.001)*((J$2*0.305)^2))&lt;=MED!$A$11,MED!$B$10,IF(0.5*(($B5*0.001)*((J$2*0.305)^2))&lt;=MED!$A$12,MED!$B$11,IF(0.5*(($B5*0.001)*((J$2*0.305)^2))&lt;=MED!$A$13,MED!$B$12,IF(0.5*(($B5*0.001)*((J$2*0.305)^2))&lt;=MED!$A$14,MED!$B$13,IF(0.5*(($B5*0.001)*((J$2*0.305)^2))&lt;=MED!$A$15,MED!$B$14,IF(0.5*(($B5*0.001)*((J$2*0.305)^2))&lt;=MED!$A$16,MED!$B$15))))))))))))))</f>
        <v>5</v>
      </c>
      <c r="K5" s="10">
        <f>IF(0.5*(($B5*0.001)*((K$2*0.305)^2))&lt;=MED!$A$3,MED!$B$2,IF(0.5*(($B5*0.001)*((K$2*0.305)^2))&lt;=MED!$A$4,MED!$B$3,IF(0.5*(($B5*0.001)*((K$2*0.305)^2))&lt;=MED!$A$5,MED!$B$4,IF(0.5*(($B5*0.001)*((K$2*0.305)^2))&lt;=MED!$A$6,MED!$B$5,IF(0.5*(($B5*0.001)*((K$2*0.305)^2))&lt;=MED!$A$7,MED!$B$6,IF(0.5*(($B5*0.001)*((K$2*0.305)^2))&lt;=MED!$A$8,MED!$B$7,IF(0.5*(($B5*0.001)*((K$2*0.305)^2))&lt;=MED!$A$9,MED!$B$8,IF(0.5*(($B5*0.001)*((K$2*0.305)^2))&lt;=MED!$A$10,MED!$B$9,IF(0.5*(($B5*0.001)*((K$2*0.305)^2))&lt;=MED!$A$11,MED!$B$10,IF(0.5*(($B5*0.001)*((K$2*0.305)^2))&lt;=MED!$A$12,MED!$B$11,IF(0.5*(($B5*0.001)*((K$2*0.305)^2))&lt;=MED!$A$13,MED!$B$12,IF(0.5*(($B5*0.001)*((K$2*0.305)^2))&lt;=MED!$A$14,MED!$B$13,IF(0.5*(($B5*0.001)*((K$2*0.305)^2))&lt;=MED!$A$15,MED!$B$14,IF(0.5*(($B5*0.001)*((K$2*0.305)^2))&lt;=MED!$A$16,MED!$B$15))))))))))))))</f>
        <v>5</v>
      </c>
      <c r="L5" s="10">
        <f>IF(0.5*(($B5*0.001)*((L$2*0.305)^2))&lt;=MED!$A$3,MED!$B$2,IF(0.5*(($B5*0.001)*((L$2*0.305)^2))&lt;=MED!$A$4,MED!$B$3,IF(0.5*(($B5*0.001)*((L$2*0.305)^2))&lt;=MED!$A$5,MED!$B$4,IF(0.5*(($B5*0.001)*((L$2*0.305)^2))&lt;=MED!$A$6,MED!$B$5,IF(0.5*(($B5*0.001)*((L$2*0.305)^2))&lt;=MED!$A$7,MED!$B$6,IF(0.5*(($B5*0.001)*((L$2*0.305)^2))&lt;=MED!$A$8,MED!$B$7,IF(0.5*(($B5*0.001)*((L$2*0.305)^2))&lt;=MED!$A$9,MED!$B$8,IF(0.5*(($B5*0.001)*((L$2*0.305)^2))&lt;=MED!$A$10,MED!$B$9,IF(0.5*(($B5*0.001)*((L$2*0.305)^2))&lt;=MED!$A$11,MED!$B$10,IF(0.5*(($B5*0.001)*((L$2*0.305)^2))&lt;=MED!$A$12,MED!$B$11,IF(0.5*(($B5*0.001)*((L$2*0.305)^2))&lt;=MED!$A$13,MED!$B$12,IF(0.5*(($B5*0.001)*((L$2*0.305)^2))&lt;=MED!$A$14,MED!$B$13,IF(0.5*(($B5*0.001)*((L$2*0.305)^2))&lt;=MED!$A$15,MED!$B$14,IF(0.5*(($B5*0.001)*((L$2*0.305)^2))&lt;=MED!$A$16,MED!$B$15))))))))))))))</f>
        <v>5</v>
      </c>
      <c r="M5" s="10">
        <f>IF(0.5*(($B5*0.001)*((M$2*0.305)^2))&lt;=MED!$A$3,MED!$B$2,IF(0.5*(($B5*0.001)*((M$2*0.305)^2))&lt;=MED!$A$4,MED!$B$3,IF(0.5*(($B5*0.001)*((M$2*0.305)^2))&lt;=MED!$A$5,MED!$B$4,IF(0.5*(($B5*0.001)*((M$2*0.305)^2))&lt;=MED!$A$6,MED!$B$5,IF(0.5*(($B5*0.001)*((M$2*0.305)^2))&lt;=MED!$A$7,MED!$B$6,IF(0.5*(($B5*0.001)*((M$2*0.305)^2))&lt;=MED!$A$8,MED!$B$7,IF(0.5*(($B5*0.001)*((M$2*0.305)^2))&lt;=MED!$A$9,MED!$B$8,IF(0.5*(($B5*0.001)*((M$2*0.305)^2))&lt;=MED!$A$10,MED!$B$9,IF(0.5*(($B5*0.001)*((M$2*0.305)^2))&lt;=MED!$A$11,MED!$B$10,IF(0.5*(($B5*0.001)*((M$2*0.305)^2))&lt;=MED!$A$12,MED!$B$11,IF(0.5*(($B5*0.001)*((M$2*0.305)^2))&lt;=MED!$A$13,MED!$B$12,IF(0.5*(($B5*0.001)*((M$2*0.305)^2))&lt;=MED!$A$14,MED!$B$13,IF(0.5*(($B5*0.001)*((M$2*0.305)^2))&lt;=MED!$A$15,MED!$B$14,IF(0.5*(($B5*0.001)*((M$2*0.305)^2))&lt;=MED!$A$16,MED!$B$15))))))))))))))</f>
        <v>5</v>
      </c>
      <c r="N5" s="10">
        <f>IF(0.5*(($B5*0.001)*((N$2*0.305)^2))&lt;=MED!$A$3,MED!$B$2,IF(0.5*(($B5*0.001)*((N$2*0.305)^2))&lt;=MED!$A$4,MED!$B$3,IF(0.5*(($B5*0.001)*((N$2*0.305)^2))&lt;=MED!$A$5,MED!$B$4,IF(0.5*(($B5*0.001)*((N$2*0.305)^2))&lt;=MED!$A$6,MED!$B$5,IF(0.5*(($B5*0.001)*((N$2*0.305)^2))&lt;=MED!$A$7,MED!$B$6,IF(0.5*(($B5*0.001)*((N$2*0.305)^2))&lt;=MED!$A$8,MED!$B$7,IF(0.5*(($B5*0.001)*((N$2*0.305)^2))&lt;=MED!$A$9,MED!$B$8,IF(0.5*(($B5*0.001)*((N$2*0.305)^2))&lt;=MED!$A$10,MED!$B$9,IF(0.5*(($B5*0.001)*((N$2*0.305)^2))&lt;=MED!$A$11,MED!$B$10,IF(0.5*(($B5*0.001)*((N$2*0.305)^2))&lt;=MED!$A$12,MED!$B$11,IF(0.5*(($B5*0.001)*((N$2*0.305)^2))&lt;=MED!$A$13,MED!$B$12,IF(0.5*(($B5*0.001)*((N$2*0.305)^2))&lt;=MED!$A$14,MED!$B$13,IF(0.5*(($B5*0.001)*((N$2*0.305)^2))&lt;=MED!$A$15,MED!$B$14,IF(0.5*(($B5*0.001)*((N$2*0.305)^2))&lt;=MED!$A$16,MED!$B$15))))))))))))))</f>
        <v>5</v>
      </c>
      <c r="O5" s="10">
        <f>IF(0.5*(($B5*0.001)*((O$2*0.305)^2))&lt;=MED!$A$3,MED!$B$2,IF(0.5*(($B5*0.001)*((O$2*0.305)^2))&lt;=MED!$A$4,MED!$B$3,IF(0.5*(($B5*0.001)*((O$2*0.305)^2))&lt;=MED!$A$5,MED!$B$4,IF(0.5*(($B5*0.001)*((O$2*0.305)^2))&lt;=MED!$A$6,MED!$B$5,IF(0.5*(($B5*0.001)*((O$2*0.305)^2))&lt;=MED!$A$7,MED!$B$6,IF(0.5*(($B5*0.001)*((O$2*0.305)^2))&lt;=MED!$A$8,MED!$B$7,IF(0.5*(($B5*0.001)*((O$2*0.305)^2))&lt;=MED!$A$9,MED!$B$8,IF(0.5*(($B5*0.001)*((O$2*0.305)^2))&lt;=MED!$A$10,MED!$B$9,IF(0.5*(($B5*0.001)*((O$2*0.305)^2))&lt;=MED!$A$11,MED!$B$10,IF(0.5*(($B5*0.001)*((O$2*0.305)^2))&lt;=MED!$A$12,MED!$B$11,IF(0.5*(($B5*0.001)*((O$2*0.305)^2))&lt;=MED!$A$13,MED!$B$12,IF(0.5*(($B5*0.001)*((O$2*0.305)^2))&lt;=MED!$A$14,MED!$B$13,IF(0.5*(($B5*0.001)*((O$2*0.305)^2))&lt;=MED!$A$15,MED!$B$14,IF(0.5*(($B5*0.001)*((O$2*0.305)^2))&lt;=MED!$A$16,MED!$B$15))))))))))))))</f>
        <v>5</v>
      </c>
      <c r="P5" s="10">
        <f>IF(0.5*(($B5*0.001)*((P$2*0.305)^2))&lt;=MED!$A$3,MED!$B$2,IF(0.5*(($B5*0.001)*((P$2*0.305)^2))&lt;=MED!$A$4,MED!$B$3,IF(0.5*(($B5*0.001)*((P$2*0.305)^2))&lt;=MED!$A$5,MED!$B$4,IF(0.5*(($B5*0.001)*((P$2*0.305)^2))&lt;=MED!$A$6,MED!$B$5,IF(0.5*(($B5*0.001)*((P$2*0.305)^2))&lt;=MED!$A$7,MED!$B$6,IF(0.5*(($B5*0.001)*((P$2*0.305)^2))&lt;=MED!$A$8,MED!$B$7,IF(0.5*(($B5*0.001)*((P$2*0.305)^2))&lt;=MED!$A$9,MED!$B$8,IF(0.5*(($B5*0.001)*((P$2*0.305)^2))&lt;=MED!$A$10,MED!$B$9,IF(0.5*(($B5*0.001)*((P$2*0.305)^2))&lt;=MED!$A$11,MED!$B$10,IF(0.5*(($B5*0.001)*((P$2*0.305)^2))&lt;=MED!$A$12,MED!$B$11,IF(0.5*(($B5*0.001)*((P$2*0.305)^2))&lt;=MED!$A$13,MED!$B$12,IF(0.5*(($B5*0.001)*((P$2*0.305)^2))&lt;=MED!$A$14,MED!$B$13,IF(0.5*(($B5*0.001)*((P$2*0.305)^2))&lt;=MED!$A$15,MED!$B$14,IF(0.5*(($B5*0.001)*((P$2*0.305)^2))&lt;=MED!$A$16,MED!$B$15))))))))))))))</f>
        <v>5</v>
      </c>
      <c r="Q5" s="10">
        <f>IF(0.5*(($B5*0.001)*((Q$2*0.305)^2))&lt;=MED!$A$3,MED!$B$2,IF(0.5*(($B5*0.001)*((Q$2*0.305)^2))&lt;=MED!$A$4,MED!$B$3,IF(0.5*(($B5*0.001)*((Q$2*0.305)^2))&lt;=MED!$A$5,MED!$B$4,IF(0.5*(($B5*0.001)*((Q$2*0.305)^2))&lt;=MED!$A$6,MED!$B$5,IF(0.5*(($B5*0.001)*((Q$2*0.305)^2))&lt;=MED!$A$7,MED!$B$6,IF(0.5*(($B5*0.001)*((Q$2*0.305)^2))&lt;=MED!$A$8,MED!$B$7,IF(0.5*(($B5*0.001)*((Q$2*0.305)^2))&lt;=MED!$A$9,MED!$B$8,IF(0.5*(($B5*0.001)*((Q$2*0.305)^2))&lt;=MED!$A$10,MED!$B$9,IF(0.5*(($B5*0.001)*((Q$2*0.305)^2))&lt;=MED!$A$11,MED!$B$10,IF(0.5*(($B5*0.001)*((Q$2*0.305)^2))&lt;=MED!$A$12,MED!$B$11,IF(0.5*(($B5*0.001)*((Q$2*0.305)^2))&lt;=MED!$A$13,MED!$B$12,IF(0.5*(($B5*0.001)*((Q$2*0.305)^2))&lt;=MED!$A$14,MED!$B$13,IF(0.5*(($B5*0.001)*((Q$2*0.305)^2))&lt;=MED!$A$15,MED!$B$14,IF(0.5*(($B5*0.001)*((Q$2*0.305)^2))&lt;=MED!$A$16,MED!$B$15))))))))))))))</f>
        <v>5</v>
      </c>
      <c r="R5" s="11">
        <f>IF(0.5*(($B5*0.001)*((R$2*0.305)^2))&lt;=MED!$A$3,MED!$B$2,IF(0.5*(($B5*0.001)*((R$2*0.305)^2))&lt;=MED!$A$4,MED!$B$3,IF(0.5*(($B5*0.001)*((R$2*0.305)^2))&lt;=MED!$A$5,MED!$B$4,IF(0.5*(($B5*0.001)*((R$2*0.305)^2))&lt;=MED!$A$6,MED!$B$5,IF(0.5*(($B5*0.001)*((R$2*0.305)^2))&lt;=MED!$A$7,MED!$B$6,IF(0.5*(($B5*0.001)*((R$2*0.305)^2))&lt;=MED!$A$8,MED!$B$7,IF(0.5*(($B5*0.001)*((R$2*0.305)^2))&lt;=MED!$A$9,MED!$B$8,IF(0.5*(($B5*0.001)*((R$2*0.305)^2))&lt;=MED!$A$10,MED!$B$9,IF(0.5*(($B5*0.001)*((R$2*0.305)^2))&lt;=MED!$A$11,MED!$B$10,IF(0.5*(($B5*0.001)*((R$2*0.305)^2))&lt;=MED!$A$12,MED!$B$11,IF(0.5*(($B5*0.001)*((R$2*0.305)^2))&lt;=MED!$A$13,MED!$B$12,IF(0.5*(($B5*0.001)*((R$2*0.305)^2))&lt;=MED!$A$14,MED!$B$13,IF(0.5*(($B5*0.001)*((R$2*0.305)^2))&lt;=MED!$A$15,MED!$B$14,IF(0.5*(($B5*0.001)*((R$2*0.305)^2))&lt;=MED!$A$16,MED!$B$15))))))))))))))</f>
        <v>5</v>
      </c>
      <c r="S5" s="11">
        <f>IF(0.5*(($B5*0.001)*((S$2*0.305)^2))&lt;=MED!$A$3,MED!$B$2,IF(0.5*(($B5*0.001)*((S$2*0.305)^2))&lt;=MED!$A$4,MED!$B$3,IF(0.5*(($B5*0.001)*((S$2*0.305)^2))&lt;=MED!$A$5,MED!$B$4,IF(0.5*(($B5*0.001)*((S$2*0.305)^2))&lt;=MED!$A$6,MED!$B$5,IF(0.5*(($B5*0.001)*((S$2*0.305)^2))&lt;=MED!$A$7,MED!$B$6,IF(0.5*(($B5*0.001)*((S$2*0.305)^2))&lt;=MED!$A$8,MED!$B$7,IF(0.5*(($B5*0.001)*((S$2*0.305)^2))&lt;=MED!$A$9,MED!$B$8,IF(0.5*(($B5*0.001)*((S$2*0.305)^2))&lt;=MED!$A$10,MED!$B$9,IF(0.5*(($B5*0.001)*((S$2*0.305)^2))&lt;=MED!$A$11,MED!$B$10,IF(0.5*(($B5*0.001)*((S$2*0.305)^2))&lt;=MED!$A$12,MED!$B$11,IF(0.5*(($B5*0.001)*((S$2*0.305)^2))&lt;=MED!$A$13,MED!$B$12,IF(0.5*(($B5*0.001)*((S$2*0.305)^2))&lt;=MED!$A$14,MED!$B$13,IF(0.5*(($B5*0.001)*((S$2*0.305)^2))&lt;=MED!$A$15,MED!$B$14,IF(0.5*(($B5*0.001)*((S$2*0.305)^2))&lt;=MED!$A$16,MED!$B$15))))))))))))))</f>
        <v>50</v>
      </c>
      <c r="T5" s="11">
        <f>IF(0.5*(($B5*0.001)*((T$2*0.305)^2))&lt;=MED!$A$3,MED!$B$2,IF(0.5*(($B5*0.001)*((T$2*0.305)^2))&lt;=MED!$A$4,MED!$B$3,IF(0.5*(($B5*0.001)*((T$2*0.305)^2))&lt;=MED!$A$5,MED!$B$4,IF(0.5*(($B5*0.001)*((T$2*0.305)^2))&lt;=MED!$A$6,MED!$B$5,IF(0.5*(($B5*0.001)*((T$2*0.305)^2))&lt;=MED!$A$7,MED!$B$6,IF(0.5*(($B5*0.001)*((T$2*0.305)^2))&lt;=MED!$A$8,MED!$B$7,IF(0.5*(($B5*0.001)*((T$2*0.305)^2))&lt;=MED!$A$9,MED!$B$8,IF(0.5*(($B5*0.001)*((T$2*0.305)^2))&lt;=MED!$A$10,MED!$B$9,IF(0.5*(($B5*0.001)*((T$2*0.305)^2))&lt;=MED!$A$11,MED!$B$10,IF(0.5*(($B5*0.001)*((T$2*0.305)^2))&lt;=MED!$A$12,MED!$B$11,IF(0.5*(($B5*0.001)*((T$2*0.305)^2))&lt;=MED!$A$13,MED!$B$12,IF(0.5*(($B5*0.001)*((T$2*0.305)^2))&lt;=MED!$A$14,MED!$B$13,IF(0.5*(($B5*0.001)*((T$2*0.305)^2))&lt;=MED!$A$15,MED!$B$14,IF(0.5*(($B5*0.001)*((T$2*0.305)^2))&lt;=MED!$A$16,MED!$B$15))))))))))))))</f>
        <v>50</v>
      </c>
      <c r="U5" s="9">
        <f>IF(0.5*(($B5*0.001)*((U$2*0.305)^2))&lt;=MED!$A$3,MED!$B$2,IF(0.5*(($B5*0.001)*((U$2*0.305)^2))&lt;=MED!$A$4,MED!$B$3,IF(0.5*(($B5*0.001)*((U$2*0.305)^2))&lt;=MED!$A$5,MED!$B$4,IF(0.5*(($B5*0.001)*((U$2*0.305)^2))&lt;=MED!$A$6,MED!$B$5,IF(0.5*(($B5*0.001)*((U$2*0.305)^2))&lt;=MED!$A$7,MED!$B$6,IF(0.5*(($B5*0.001)*((U$2*0.305)^2))&lt;=MED!$A$8,MED!$B$7,IF(0.5*(($B5*0.001)*((U$2*0.305)^2))&lt;=MED!$A$9,MED!$B$8,IF(0.5*(($B5*0.001)*((U$2*0.305)^2))&lt;=MED!$A$10,MED!$B$9,IF(0.5*(($B5*0.001)*((U$2*0.305)^2))&lt;=MED!$A$11,MED!$B$10,IF(0.5*(($B5*0.001)*((U$2*0.305)^2))&lt;=MED!$A$12,MED!$B$11,IF(0.5*(($B5*0.001)*((U$2*0.305)^2))&lt;=MED!$A$13,MED!$B$12,IF(0.5*(($B5*0.001)*((U$2*0.305)^2))&lt;=MED!$A$14,MED!$B$13,IF(0.5*(($B5*0.001)*((U$2*0.305)^2))&lt;=MED!$A$15,MED!$B$14,IF(0.5*(($B5*0.001)*((U$2*0.305)^2))&lt;=MED!$A$16,MED!$B$15))))))))))))))</f>
        <v>80</v>
      </c>
    </row>
    <row r="6" spans="1:22" x14ac:dyDescent="0.25">
      <c r="A6" s="41"/>
      <c r="B6" s="7">
        <v>0.28000000000000003</v>
      </c>
      <c r="C6" s="8">
        <f>IF(0.5*(($B6*0.001)*((C$2*0.305)^2))&lt;=MED!$A$3,MED!$B$2,IF(0.5*(($B6*0.001)*((C$2*0.305)^2))&lt;=MED!$A$4,MED!$B$3,IF(0.5*(($B6*0.001)*((C$2*0.305)^2))&lt;=MED!$A$5,MED!$B$4,IF(0.5*(($B6*0.001)*((C$2*0.305)^2))&lt;=MED!$A$6,MED!$B$5,IF(0.5*(($B6*0.001)*((C$2*0.305)^2))&lt;=MED!$A$7,MED!$B$6,IF(0.5*(($B6*0.001)*((C$2*0.305)^2))&lt;=MED!$A$8,MED!$B$7,IF(0.5*(($B6*0.001)*((C$2*0.305)^2))&lt;=MED!$A$9,MED!$B$8,IF(0.5*(($B6*0.001)*((C$2*0.305)^2))&lt;=MED!$A$10,MED!$B$9,IF(0.5*(($B6*0.001)*((C$2*0.305)^2))&lt;=MED!$A$11,MED!$B$10,IF(0.5*(($B6*0.001)*((C$2*0.305)^2))&lt;=MED!$A$12,MED!$B$11,IF(0.5*(($B6*0.001)*((C$2*0.305)^2))&lt;=MED!$A$13,MED!$B$12,IF(0.5*(($B6*0.001)*((C$2*0.305)^2))&lt;=MED!$A$14,MED!$B$13,IF(0.5*(($B6*0.001)*((C$2*0.305)^2))&lt;=MED!$A$15,MED!$B$14,IF(0.5*(($B12*0.001)*((C$2*0.305)^2))&lt;=MED!$A$16,MED!$B$15))))))))))))))</f>
        <v>5</v>
      </c>
      <c r="D6" s="8">
        <f>IF(0.5*(($B6*0.001)*((D$2*0.305)^2))&lt;=MED!$A$3,MED!$B$2,IF(0.5*(($B6*0.001)*((D$2*0.305)^2))&lt;=MED!$A$4,MED!$B$3,IF(0.5*(($B6*0.001)*((D$2*0.305)^2))&lt;=MED!$A$5,MED!$B$4,IF(0.5*(($B6*0.001)*((D$2*0.305)^2))&lt;=MED!$A$6,MED!$B$5,IF(0.5*(($B6*0.001)*((D$2*0.305)^2))&lt;=MED!$A$7,MED!$B$6,IF(0.5*(($B6*0.001)*((D$2*0.305)^2))&lt;=MED!$A$8,MED!$B$7,IF(0.5*(($B6*0.001)*((D$2*0.305)^2))&lt;=MED!$A$9,MED!$B$8,IF(0.5*(($B6*0.001)*((D$2*0.305)^2))&lt;=MED!$A$10,MED!$B$9,IF(0.5*(($B6*0.001)*((D$2*0.305)^2))&lt;=MED!$A$11,MED!$B$10,IF(0.5*(($B6*0.001)*((D$2*0.305)^2))&lt;=MED!$A$12,MED!$B$11,IF(0.5*(($B6*0.001)*((D$2*0.305)^2))&lt;=MED!$A$13,MED!$B$12,IF(0.5*(($B6*0.001)*((D$2*0.305)^2))&lt;=MED!$A$14,MED!$B$13,IF(0.5*(($B6*0.001)*((D$2*0.305)^2))&lt;=MED!#REF!,MED!$B$14,IF(0.5*(($B6*0.001)*((D$2*0.305)^2))&lt;=MED!#REF!,MED!#REF!))))))))))))))</f>
        <v>5</v>
      </c>
      <c r="E6" s="8">
        <f>IF(0.5*(($B6*0.001)*((E$2*0.305)^2))&lt;=MED!$A$3,MED!$B$2,IF(0.5*(($B6*0.001)*((E$2*0.305)^2))&lt;=MED!$A$4,MED!$B$3,IF(0.5*(($B6*0.001)*((E$2*0.305)^2))&lt;=MED!$A$5,MED!$B$4,IF(0.5*(($B6*0.001)*((E$2*0.305)^2))&lt;=MED!$A$6,MED!$B$5,IF(0.5*(($B6*0.001)*((E$2*0.305)^2))&lt;=MED!$A$7,MED!$B$6,IF(0.5*(($B6*0.001)*((E$2*0.305)^2))&lt;=MED!$A$8,MED!$B$7,IF(0.5*(($B6*0.001)*((E$2*0.305)^2))&lt;=MED!$A$9,MED!$B$8,IF(0.5*(($B6*0.001)*((E$2*0.305)^2))&lt;=MED!$A$10,MED!$B$9,IF(0.5*(($B6*0.001)*((E$2*0.305)^2))&lt;=MED!$A$11,MED!$B$10,IF(0.5*(($B6*0.001)*((E$2*0.305)^2))&lt;=MED!$A$12,MED!$B$11,IF(0.5*(($B6*0.001)*((E$2*0.305)^2))&lt;=MED!$A$13,MED!$B$12,IF(0.5*(($B6*0.001)*((E$2*0.305)^2))&lt;=MED!$A$14,MED!$B$13,IF(0.5*(($B6*0.001)*((E$2*0.305)^2))&lt;=MED!$A$15,MED!$B$14,IF(0.5*(($B6*0.001)*((E$2*0.305)^2))&lt;=MED!$A$16,MED!$B$15))))))))))))))</f>
        <v>5</v>
      </c>
      <c r="F6" s="10">
        <f>IF(0.5*(($B6*0.001)*((F$2*0.305)^2))&lt;=MED!$A$3,MED!$B$2,IF(0.5*(($B6*0.001)*((F$2*0.305)^2))&lt;=MED!$A$4,MED!$B$3,IF(0.5*(($B6*0.001)*((F$2*0.305)^2))&lt;=MED!$A$5,MED!$B$4,IF(0.5*(($B6*0.001)*((F$2*0.305)^2))&lt;=MED!$A$6,MED!$B$5,IF(0.5*(($B6*0.001)*((F$2*0.305)^2))&lt;=MED!$A$7,MED!$B$6,IF(0.5*(($B6*0.001)*((F$2*0.305)^2))&lt;=MED!$A$8,MED!$B$7,IF(0.5*(($B6*0.001)*((F$2*0.305)^2))&lt;=MED!$A$9,MED!$B$8,IF(0.5*(($B6*0.001)*((F$2*0.305)^2))&lt;=MED!$A$10,MED!$B$9,IF(0.5*(($B6*0.001)*((F$2*0.305)^2))&lt;=MED!$A$11,MED!$B$10,IF(0.5*(($B6*0.001)*((F$2*0.305)^2))&lt;=MED!$A$12,MED!$B$11,IF(0.5*(($B6*0.001)*((F$2*0.305)^2))&lt;=MED!$A$13,MED!$B$12,IF(0.5*(($B6*0.001)*((F$2*0.305)^2))&lt;=MED!$A$14,MED!$B$13,IF(0.5*(($B6*0.001)*((F$2*0.305)^2))&lt;=MED!$A$15,MED!$B$14,IF(0.5*(($B6*0.001)*((F$2*0.305)^2))&lt;=MED!$A$16,MED!$B$15))))))))))))))</f>
        <v>5</v>
      </c>
      <c r="G6" s="10">
        <f>IF(0.5*(($B6*0.001)*((G$2*0.305)^2))&lt;=MED!$A$3,MED!$B$2,IF(0.5*(($B6*0.001)*((G$2*0.305)^2))&lt;=MED!$A$4,MED!$B$3,IF(0.5*(($B6*0.001)*((G$2*0.305)^2))&lt;=MED!$A$5,MED!$B$4,IF(0.5*(($B6*0.001)*((G$2*0.305)^2))&lt;=MED!$A$6,MED!$B$5,IF(0.5*(($B6*0.001)*((G$2*0.305)^2))&lt;=MED!$A$7,MED!$B$6,IF(0.5*(($B6*0.001)*((G$2*0.305)^2))&lt;=MED!$A$8,MED!$B$7,IF(0.5*(($B6*0.001)*((G$2*0.305)^2))&lt;=MED!$A$9,MED!$B$8,IF(0.5*(($B6*0.001)*((G$2*0.305)^2))&lt;=MED!$A$10,MED!$B$9,IF(0.5*(($B6*0.001)*((G$2*0.305)^2))&lt;=MED!$A$11,MED!$B$10,IF(0.5*(($B6*0.001)*((G$2*0.305)^2))&lt;=MED!$A$12,MED!$B$11,IF(0.5*(($B6*0.001)*((G$2*0.305)^2))&lt;=MED!$A$13,MED!$B$12,IF(0.5*(($B6*0.001)*((G$2*0.305)^2))&lt;=MED!$A$14,MED!$B$13,IF(0.5*(($B6*0.001)*((G$2*0.305)^2))&lt;=MED!$A$15,MED!$B$14,IF(0.5*(($B6*0.001)*((G$2*0.305)^2))&lt;=MED!$A$16,MED!$B$15))))))))))))))</f>
        <v>5</v>
      </c>
      <c r="H6" s="10">
        <f>IF(0.5*(($B6*0.001)*((H$2*0.305)^2))&lt;=MED!$A$3,MED!$B$2,IF(0.5*(($B6*0.001)*((H$2*0.305)^2))&lt;=MED!$A$4,MED!$B$3,IF(0.5*(($B6*0.001)*((H$2*0.305)^2))&lt;=MED!$A$5,MED!$B$4,IF(0.5*(($B6*0.001)*((H$2*0.305)^2))&lt;=MED!$A$6,MED!$B$5,IF(0.5*(($B6*0.001)*((H$2*0.305)^2))&lt;=MED!$A$7,MED!$B$6,IF(0.5*(($B6*0.001)*((H$2*0.305)^2))&lt;=MED!$A$8,MED!$B$7,IF(0.5*(($B6*0.001)*((H$2*0.305)^2))&lt;=MED!$A$9,MED!$B$8,IF(0.5*(($B6*0.001)*((H$2*0.305)^2))&lt;=MED!$A$10,MED!$B$9,IF(0.5*(($B6*0.001)*((H$2*0.305)^2))&lt;=MED!$A$11,MED!$B$10,IF(0.5*(($B6*0.001)*((H$2*0.305)^2))&lt;=MED!$A$12,MED!$B$11,IF(0.5*(($B6*0.001)*((H$2*0.305)^2))&lt;=MED!$A$13,MED!$B$12,IF(0.5*(($B6*0.001)*((H$2*0.305)^2))&lt;=MED!$A$14,MED!$B$13,IF(0.5*(($B6*0.001)*((H$2*0.305)^2))&lt;=MED!$A$15,MED!$B$14,IF(0.5*(($B6*0.001)*((H$2*0.305)^2))&lt;=MED!$A$16,MED!$B$15))))))))))))))</f>
        <v>5</v>
      </c>
      <c r="I6" s="10">
        <f>IF(0.5*(($B6*0.001)*((I$2*0.305)^2))&lt;=MED!$A$3,MED!$B$2,IF(0.5*(($B6*0.001)*((I$2*0.305)^2))&lt;=MED!$A$4,MED!$B$3,IF(0.5*(($B6*0.001)*((I$2*0.305)^2))&lt;=MED!$A$5,MED!$B$4,IF(0.5*(($B6*0.001)*((I$2*0.305)^2))&lt;=MED!$A$6,MED!$B$5,IF(0.5*(($B6*0.001)*((I$2*0.305)^2))&lt;=MED!$A$7,MED!$B$6,IF(0.5*(($B6*0.001)*((I$2*0.305)^2))&lt;=MED!$A$8,MED!$B$7,IF(0.5*(($B6*0.001)*((I$2*0.305)^2))&lt;=MED!$A$9,MED!$B$8,IF(0.5*(($B6*0.001)*((I$2*0.305)^2))&lt;=MED!$A$10,MED!$B$9,IF(0.5*(($B6*0.001)*((I$2*0.305)^2))&lt;=MED!$A$11,MED!$B$10,IF(0.5*(($B6*0.001)*((I$2*0.305)^2))&lt;=MED!$A$12,MED!$B$11,IF(0.5*(($B6*0.001)*((I$2*0.305)^2))&lt;=MED!$A$13,MED!$B$12,IF(0.5*(($B6*0.001)*((I$2*0.305)^2))&lt;=MED!$A$14,MED!$B$13,IF(0.5*(($B6*0.001)*((I$2*0.305)^2))&lt;=MED!$A$15,MED!$B$14,IF(0.5*(($B6*0.001)*((I$2*0.305)^2))&lt;=MED!$A$16,MED!$B$15))))))))))))))</f>
        <v>5</v>
      </c>
      <c r="J6" s="10">
        <f>IF(0.5*(($B6*0.001)*((J$2*0.305)^2))&lt;=MED!$A$3,MED!$B$2,IF(0.5*(($B6*0.001)*((J$2*0.305)^2))&lt;=MED!$A$4,MED!$B$3,IF(0.5*(($B6*0.001)*((J$2*0.305)^2))&lt;=MED!$A$5,MED!$B$4,IF(0.5*(($B6*0.001)*((J$2*0.305)^2))&lt;=MED!$A$6,MED!$B$5,IF(0.5*(($B6*0.001)*((J$2*0.305)^2))&lt;=MED!$A$7,MED!$B$6,IF(0.5*(($B6*0.001)*((J$2*0.305)^2))&lt;=MED!$A$8,MED!$B$7,IF(0.5*(($B6*0.001)*((J$2*0.305)^2))&lt;=MED!$A$9,MED!$B$8,IF(0.5*(($B6*0.001)*((J$2*0.305)^2))&lt;=MED!$A$10,MED!$B$9,IF(0.5*(($B6*0.001)*((J$2*0.305)^2))&lt;=MED!$A$11,MED!$B$10,IF(0.5*(($B6*0.001)*((J$2*0.305)^2))&lt;=MED!$A$12,MED!$B$11,IF(0.5*(($B6*0.001)*((J$2*0.305)^2))&lt;=MED!$A$13,MED!$B$12,IF(0.5*(($B6*0.001)*((J$2*0.305)^2))&lt;=MED!$A$14,MED!$B$13,IF(0.5*(($B6*0.001)*((J$2*0.305)^2))&lt;=MED!$A$15,MED!$B$14,IF(0.5*(($B6*0.001)*((J$2*0.305)^2))&lt;=MED!$A$16,MED!$B$15))))))))))))))</f>
        <v>5</v>
      </c>
      <c r="K6" s="10">
        <f>IF(0.5*(($B6*0.001)*((K$2*0.305)^2))&lt;=MED!$A$3,MED!$B$2,IF(0.5*(($B6*0.001)*((K$2*0.305)^2))&lt;=MED!$A$4,MED!$B$3,IF(0.5*(($B6*0.001)*((K$2*0.305)^2))&lt;=MED!$A$5,MED!$B$4,IF(0.5*(($B6*0.001)*((K$2*0.305)^2))&lt;=MED!$A$6,MED!$B$5,IF(0.5*(($B6*0.001)*((K$2*0.305)^2))&lt;=MED!$A$7,MED!$B$6,IF(0.5*(($B6*0.001)*((K$2*0.305)^2))&lt;=MED!$A$8,MED!$B$7,IF(0.5*(($B6*0.001)*((K$2*0.305)^2))&lt;=MED!$A$9,MED!$B$8,IF(0.5*(($B6*0.001)*((K$2*0.305)^2))&lt;=MED!$A$10,MED!$B$9,IF(0.5*(($B6*0.001)*((K$2*0.305)^2))&lt;=MED!$A$11,MED!$B$10,IF(0.5*(($B6*0.001)*((K$2*0.305)^2))&lt;=MED!$A$12,MED!$B$11,IF(0.5*(($B6*0.001)*((K$2*0.305)^2))&lt;=MED!$A$13,MED!$B$12,IF(0.5*(($B6*0.001)*((K$2*0.305)^2))&lt;=MED!$A$14,MED!$B$13,IF(0.5*(($B6*0.001)*((K$2*0.305)^2))&lt;=MED!$A$15,MED!$B$14,IF(0.5*(($B6*0.001)*((K$2*0.305)^2))&lt;=MED!$A$16,MED!$B$15))))))))))))))</f>
        <v>5</v>
      </c>
      <c r="L6" s="10">
        <f>IF(0.5*(($B6*0.001)*((L$2*0.305)^2))&lt;=MED!$A$3,MED!$B$2,IF(0.5*(($B6*0.001)*((L$2*0.305)^2))&lt;=MED!$A$4,MED!$B$3,IF(0.5*(($B6*0.001)*((L$2*0.305)^2))&lt;=MED!$A$5,MED!$B$4,IF(0.5*(($B6*0.001)*((L$2*0.305)^2))&lt;=MED!$A$6,MED!$B$5,IF(0.5*(($B6*0.001)*((L$2*0.305)^2))&lt;=MED!$A$7,MED!$B$6,IF(0.5*(($B6*0.001)*((L$2*0.305)^2))&lt;=MED!$A$8,MED!$B$7,IF(0.5*(($B6*0.001)*((L$2*0.305)^2))&lt;=MED!$A$9,MED!$B$8,IF(0.5*(($B6*0.001)*((L$2*0.305)^2))&lt;=MED!$A$10,MED!$B$9,IF(0.5*(($B6*0.001)*((L$2*0.305)^2))&lt;=MED!$A$11,MED!$B$10,IF(0.5*(($B6*0.001)*((L$2*0.305)^2))&lt;=MED!$A$12,MED!$B$11,IF(0.5*(($B6*0.001)*((L$2*0.305)^2))&lt;=MED!$A$13,MED!$B$12,IF(0.5*(($B6*0.001)*((L$2*0.305)^2))&lt;=MED!$A$14,MED!$B$13,IF(0.5*(($B6*0.001)*((L$2*0.305)^2))&lt;=MED!$A$15,MED!$B$14,IF(0.5*(($B6*0.001)*((L$2*0.305)^2))&lt;=MED!$A$16,MED!$B$15))))))))))))))</f>
        <v>5</v>
      </c>
      <c r="M6" s="10">
        <f>IF(0.5*(($B6*0.001)*((M$2*0.305)^2))&lt;=MED!$A$3,MED!$B$2,IF(0.5*(($B6*0.001)*((M$2*0.305)^2))&lt;=MED!$A$4,MED!$B$3,IF(0.5*(($B6*0.001)*((M$2*0.305)^2))&lt;=MED!$A$5,MED!$B$4,IF(0.5*(($B6*0.001)*((M$2*0.305)^2))&lt;=MED!$A$6,MED!$B$5,IF(0.5*(($B6*0.001)*((M$2*0.305)^2))&lt;=MED!$A$7,MED!$B$6,IF(0.5*(($B6*0.001)*((M$2*0.305)^2))&lt;=MED!$A$8,MED!$B$7,IF(0.5*(($B6*0.001)*((M$2*0.305)^2))&lt;=MED!$A$9,MED!$B$8,IF(0.5*(($B6*0.001)*((M$2*0.305)^2))&lt;=MED!$A$10,MED!$B$9,IF(0.5*(($B6*0.001)*((M$2*0.305)^2))&lt;=MED!$A$11,MED!$B$10,IF(0.5*(($B6*0.001)*((M$2*0.305)^2))&lt;=MED!$A$12,MED!$B$11,IF(0.5*(($B6*0.001)*((M$2*0.305)^2))&lt;=MED!$A$13,MED!$B$12,IF(0.5*(($B6*0.001)*((M$2*0.305)^2))&lt;=MED!$A$14,MED!$B$13,IF(0.5*(($B6*0.001)*((M$2*0.305)^2))&lt;=MED!$A$15,MED!$B$14,IF(0.5*(($B6*0.001)*((M$2*0.305)^2))&lt;=MED!$A$16,MED!$B$15))))))))))))))</f>
        <v>5</v>
      </c>
      <c r="N6" s="10">
        <f>IF(0.5*(($B6*0.001)*((N$2*0.305)^2))&lt;=MED!$A$3,MED!$B$2,IF(0.5*(($B6*0.001)*((N$2*0.305)^2))&lt;=MED!$A$4,MED!$B$3,IF(0.5*(($B6*0.001)*((N$2*0.305)^2))&lt;=MED!$A$5,MED!$B$4,IF(0.5*(($B6*0.001)*((N$2*0.305)^2))&lt;=MED!$A$6,MED!$B$5,IF(0.5*(($B6*0.001)*((N$2*0.305)^2))&lt;=MED!$A$7,MED!$B$6,IF(0.5*(($B6*0.001)*((N$2*0.305)^2))&lt;=MED!$A$8,MED!$B$7,IF(0.5*(($B6*0.001)*((N$2*0.305)^2))&lt;=MED!$A$9,MED!$B$8,IF(0.5*(($B6*0.001)*((N$2*0.305)^2))&lt;=MED!$A$10,MED!$B$9,IF(0.5*(($B6*0.001)*((N$2*0.305)^2))&lt;=MED!$A$11,MED!$B$10,IF(0.5*(($B6*0.001)*((N$2*0.305)^2))&lt;=MED!$A$12,MED!$B$11,IF(0.5*(($B6*0.001)*((N$2*0.305)^2))&lt;=MED!$A$13,MED!$B$12,IF(0.5*(($B6*0.001)*((N$2*0.305)^2))&lt;=MED!$A$14,MED!$B$13,IF(0.5*(($B6*0.001)*((N$2*0.305)^2))&lt;=MED!$A$15,MED!$B$14,IF(0.5*(($B6*0.001)*((N$2*0.305)^2))&lt;=MED!$A$16,MED!$B$15))))))))))))))</f>
        <v>5</v>
      </c>
      <c r="O6" s="10">
        <f>IF(0.5*(($B6*0.001)*((O$2*0.305)^2))&lt;=MED!$A$3,MED!$B$2,IF(0.5*(($B6*0.001)*((O$2*0.305)^2))&lt;=MED!$A$4,MED!$B$3,IF(0.5*(($B6*0.001)*((O$2*0.305)^2))&lt;=MED!$A$5,MED!$B$4,IF(0.5*(($B6*0.001)*((O$2*0.305)^2))&lt;=MED!$A$6,MED!$B$5,IF(0.5*(($B6*0.001)*((O$2*0.305)^2))&lt;=MED!$A$7,MED!$B$6,IF(0.5*(($B6*0.001)*((O$2*0.305)^2))&lt;=MED!$A$8,MED!$B$7,IF(0.5*(($B6*0.001)*((O$2*0.305)^2))&lt;=MED!$A$9,MED!$B$8,IF(0.5*(($B6*0.001)*((O$2*0.305)^2))&lt;=MED!$A$10,MED!$B$9,IF(0.5*(($B6*0.001)*((O$2*0.305)^2))&lt;=MED!$A$11,MED!$B$10,IF(0.5*(($B6*0.001)*((O$2*0.305)^2))&lt;=MED!$A$12,MED!$B$11,IF(0.5*(($B6*0.001)*((O$2*0.305)^2))&lt;=MED!$A$13,MED!$B$12,IF(0.5*(($B6*0.001)*((O$2*0.305)^2))&lt;=MED!$A$14,MED!$B$13,IF(0.5*(($B6*0.001)*((O$2*0.305)^2))&lt;=MED!$A$15,MED!$B$14,IF(0.5*(($B6*0.001)*((O$2*0.305)^2))&lt;=MED!$A$16,MED!$B$15))))))))))))))</f>
        <v>5</v>
      </c>
      <c r="P6" s="11">
        <f>IF(0.5*(($B6*0.001)*((P$2*0.305)^2))&lt;=MED!$A$3,MED!$B$2,IF(0.5*(($B6*0.001)*((P$2*0.305)^2))&lt;=MED!$A$4,MED!$B$3,IF(0.5*(($B6*0.001)*((P$2*0.305)^2))&lt;=MED!$A$5,MED!$B$4,IF(0.5*(($B6*0.001)*((P$2*0.305)^2))&lt;=MED!$A$6,MED!$B$5,IF(0.5*(($B6*0.001)*((P$2*0.305)^2))&lt;=MED!$A$7,MED!$B$6,IF(0.5*(($B6*0.001)*((P$2*0.305)^2))&lt;=MED!$A$8,MED!$B$7,IF(0.5*(($B6*0.001)*((P$2*0.305)^2))&lt;=MED!$A$9,MED!$B$8,IF(0.5*(($B6*0.001)*((P$2*0.305)^2))&lt;=MED!$A$10,MED!$B$9,IF(0.5*(($B6*0.001)*((P$2*0.305)^2))&lt;=MED!$A$11,MED!$B$10,IF(0.5*(($B6*0.001)*((P$2*0.305)^2))&lt;=MED!$A$12,MED!$B$11,IF(0.5*(($B6*0.001)*((P$2*0.305)^2))&lt;=MED!$A$13,MED!$B$12,IF(0.5*(($B6*0.001)*((P$2*0.305)^2))&lt;=MED!$A$14,MED!$B$13,IF(0.5*(($B6*0.001)*((P$2*0.305)^2))&lt;=MED!$A$15,MED!$B$14,IF(0.5*(($B6*0.001)*((P$2*0.305)^2))&lt;=MED!$A$16,MED!$B$15))))))))))))))</f>
        <v>5</v>
      </c>
      <c r="Q6" s="11">
        <f>IF(0.5*(($B6*0.001)*((Q$2*0.305)^2))&lt;=MED!$A$3,MED!$B$2,IF(0.5*(($B6*0.001)*((Q$2*0.305)^2))&lt;=MED!$A$4,MED!$B$3,IF(0.5*(($B6*0.001)*((Q$2*0.305)^2))&lt;=MED!$A$5,MED!$B$4,IF(0.5*(($B6*0.001)*((Q$2*0.305)^2))&lt;=MED!$A$6,MED!$B$5,IF(0.5*(($B6*0.001)*((Q$2*0.305)^2))&lt;=MED!$A$7,MED!$B$6,IF(0.5*(($B6*0.001)*((Q$2*0.305)^2))&lt;=MED!$A$8,MED!$B$7,IF(0.5*(($B6*0.001)*((Q$2*0.305)^2))&lt;=MED!$A$9,MED!$B$8,IF(0.5*(($B6*0.001)*((Q$2*0.305)^2))&lt;=MED!$A$10,MED!$B$9,IF(0.5*(($B6*0.001)*((Q$2*0.305)^2))&lt;=MED!$A$11,MED!$B$10,IF(0.5*(($B6*0.001)*((Q$2*0.305)^2))&lt;=MED!$A$12,MED!$B$11,IF(0.5*(($B6*0.001)*((Q$2*0.305)^2))&lt;=MED!$A$13,MED!$B$12,IF(0.5*(($B6*0.001)*((Q$2*0.305)^2))&lt;=MED!$A$14,MED!$B$13,IF(0.5*(($B6*0.001)*((Q$2*0.305)^2))&lt;=MED!$A$15,MED!$B$14,IF(0.5*(($B6*0.001)*((Q$2*0.305)^2))&lt;=MED!$A$16,MED!$B$15))))))))))))))</f>
        <v>50</v>
      </c>
      <c r="R6" s="11">
        <f>IF(0.5*(($B6*0.001)*((R$2*0.305)^2))&lt;=MED!$A$3,MED!$B$2,IF(0.5*(($B6*0.001)*((R$2*0.305)^2))&lt;=MED!$A$4,MED!$B$3,IF(0.5*(($B6*0.001)*((R$2*0.305)^2))&lt;=MED!$A$5,MED!$B$4,IF(0.5*(($B6*0.001)*((R$2*0.305)^2))&lt;=MED!$A$6,MED!$B$5,IF(0.5*(($B6*0.001)*((R$2*0.305)^2))&lt;=MED!$A$7,MED!$B$6,IF(0.5*(($B6*0.001)*((R$2*0.305)^2))&lt;=MED!$A$8,MED!$B$7,IF(0.5*(($B6*0.001)*((R$2*0.305)^2))&lt;=MED!$A$9,MED!$B$8,IF(0.5*(($B6*0.001)*((R$2*0.305)^2))&lt;=MED!$A$10,MED!$B$9,IF(0.5*(($B6*0.001)*((R$2*0.305)^2))&lt;=MED!$A$11,MED!$B$10,IF(0.5*(($B6*0.001)*((R$2*0.305)^2))&lt;=MED!$A$12,MED!$B$11,IF(0.5*(($B6*0.001)*((R$2*0.305)^2))&lt;=MED!$A$13,MED!$B$12,IF(0.5*(($B6*0.001)*((R$2*0.305)^2))&lt;=MED!$A$14,MED!$B$13,IF(0.5*(($B6*0.001)*((R$2*0.305)^2))&lt;=MED!$A$15,MED!$B$14,IF(0.5*(($B6*0.001)*((R$2*0.305)^2))&lt;=MED!$A$16,MED!$B$15))))))))))))))</f>
        <v>50</v>
      </c>
      <c r="S6" s="9">
        <f>IF(0.5*(($B6*0.001)*((S$2*0.305)^2))&lt;=MED!$A$3,MED!$B$2,IF(0.5*(($B6*0.001)*((S$2*0.305)^2))&lt;=MED!$A$4,MED!$B$3,IF(0.5*(($B6*0.001)*((S$2*0.305)^2))&lt;=MED!$A$5,MED!$B$4,IF(0.5*(($B6*0.001)*((S$2*0.305)^2))&lt;=MED!$A$6,MED!$B$5,IF(0.5*(($B6*0.001)*((S$2*0.305)^2))&lt;=MED!$A$7,MED!$B$6,IF(0.5*(($B6*0.001)*((S$2*0.305)^2))&lt;=MED!$A$8,MED!$B$7,IF(0.5*(($B6*0.001)*((S$2*0.305)^2))&lt;=MED!$A$9,MED!$B$8,IF(0.5*(($B6*0.001)*((S$2*0.305)^2))&lt;=MED!$A$10,MED!$B$9,IF(0.5*(($B6*0.001)*((S$2*0.305)^2))&lt;=MED!$A$11,MED!$B$10,IF(0.5*(($B6*0.001)*((S$2*0.305)^2))&lt;=MED!$A$12,MED!$B$11,IF(0.5*(($B6*0.001)*((S$2*0.305)^2))&lt;=MED!$A$13,MED!$B$12,IF(0.5*(($B6*0.001)*((S$2*0.305)^2))&lt;=MED!$A$14,MED!$B$13,IF(0.5*(($B6*0.001)*((S$2*0.305)^2))&lt;=MED!$A$15,MED!$B$14,IF(0.5*(($B6*0.001)*((S$2*0.305)^2))&lt;=MED!$A$16,MED!$B$15))))))))))))))</f>
        <v>80</v>
      </c>
      <c r="T6" s="9">
        <f>IF(0.5*(($B6*0.001)*((T$2*0.305)^2))&lt;=MED!$A$3,MED!$B$2,IF(0.5*(($B6*0.001)*((T$2*0.305)^2))&lt;=MED!$A$4,MED!$B$3,IF(0.5*(($B6*0.001)*((T$2*0.305)^2))&lt;=MED!$A$5,MED!$B$4,IF(0.5*(($B6*0.001)*((T$2*0.305)^2))&lt;=MED!$A$6,MED!$B$5,IF(0.5*(($B6*0.001)*((T$2*0.305)^2))&lt;=MED!$A$7,MED!$B$6,IF(0.5*(($B6*0.001)*((T$2*0.305)^2))&lt;=MED!$A$8,MED!$B$7,IF(0.5*(($B6*0.001)*((T$2*0.305)^2))&lt;=MED!$A$9,MED!$B$8,IF(0.5*(($B6*0.001)*((T$2*0.305)^2))&lt;=MED!$A$10,MED!$B$9,IF(0.5*(($B6*0.001)*((T$2*0.305)^2))&lt;=MED!$A$11,MED!$B$10,IF(0.5*(($B6*0.001)*((T$2*0.305)^2))&lt;=MED!$A$12,MED!$B$11,IF(0.5*(($B6*0.001)*((T$2*0.305)^2))&lt;=MED!$A$13,MED!$B$12,IF(0.5*(($B6*0.001)*((T$2*0.305)^2))&lt;=MED!$A$14,MED!$B$13,IF(0.5*(($B6*0.001)*((T$2*0.305)^2))&lt;=MED!$A$15,MED!$B$14,IF(0.5*(($B6*0.001)*((T$2*0.305)^2))&lt;=MED!$A$16,MED!$B$15))))))))))))))</f>
        <v>80</v>
      </c>
      <c r="U6" s="9">
        <f>IF(0.5*(($B6*0.001)*((U$2*0.305)^2))&lt;=MED!$A$3,MED!$B$2,IF(0.5*(($B6*0.001)*((U$2*0.305)^2))&lt;=MED!$A$4,MED!$B$3,IF(0.5*(($B6*0.001)*((U$2*0.305)^2))&lt;=MED!$A$5,MED!$B$4,IF(0.5*(($B6*0.001)*((U$2*0.305)^2))&lt;=MED!$A$6,MED!$B$5,IF(0.5*(($B6*0.001)*((U$2*0.305)^2))&lt;=MED!$A$7,MED!$B$6,IF(0.5*(($B6*0.001)*((U$2*0.305)^2))&lt;=MED!$A$8,MED!$B$7,IF(0.5*(($B6*0.001)*((U$2*0.305)^2))&lt;=MED!$A$9,MED!$B$8,IF(0.5*(($B6*0.001)*((U$2*0.305)^2))&lt;=MED!$A$10,MED!$B$9,IF(0.5*(($B6*0.001)*((U$2*0.305)^2))&lt;=MED!$A$11,MED!$B$10,IF(0.5*(($B6*0.001)*((U$2*0.305)^2))&lt;=MED!$A$12,MED!$B$11,IF(0.5*(($B6*0.001)*((U$2*0.305)^2))&lt;=MED!$A$13,MED!$B$12,IF(0.5*(($B6*0.001)*((U$2*0.305)^2))&lt;=MED!$A$14,MED!$B$13,IF(0.5*(($B6*0.001)*((U$2*0.305)^2))&lt;=MED!$A$15,MED!$B$14,IF(0.5*(($B6*0.001)*((U$2*0.305)^2))&lt;=MED!$A$16,MED!$B$15))))))))))))))</f>
        <v>80</v>
      </c>
    </row>
    <row r="7" spans="1:22" x14ac:dyDescent="0.25">
      <c r="A7" s="41"/>
      <c r="B7" s="7">
        <v>0.3</v>
      </c>
      <c r="C7" s="8">
        <f>IF(0.5*(($B7*0.001)*((C$2*0.305)^2))&lt;=MED!$A$3,MED!$B$2,IF(0.5*(($B7*0.001)*((C$2*0.305)^2))&lt;=MED!$A$4,MED!$B$3,IF(0.5*(($B7*0.001)*((C$2*0.305)^2))&lt;=MED!$A$5,MED!$B$4,IF(0.5*(($B7*0.001)*((C$2*0.305)^2))&lt;=MED!$A$6,MED!$B$5,IF(0.5*(($B7*0.001)*((C$2*0.305)^2))&lt;=MED!$A$7,MED!$B$6,IF(0.5*(($B7*0.001)*((C$2*0.305)^2))&lt;=MED!$A$8,MED!$B$7,IF(0.5*(($B7*0.001)*((C$2*0.305)^2))&lt;=MED!$A$9,MED!$B$8,IF(0.5*(($B7*0.001)*((C$2*0.305)^2))&lt;=MED!$A$10,MED!$B$9,IF(0.5*(($B7*0.001)*((C$2*0.305)^2))&lt;=MED!$A$11,MED!$B$10,IF(0.5*(($B7*0.001)*((C$2*0.305)^2))&lt;=MED!$A$12,MED!$B$11,IF(0.5*(($B7*0.001)*((C$2*0.305)^2))&lt;=MED!$A$13,MED!$B$12,IF(0.5*(($B7*0.001)*((C$2*0.305)^2))&lt;=MED!$A$14,MED!$B$13,IF(0.5*(($B7*0.001)*((C$2*0.305)^2))&lt;=MED!$A$15,MED!$B$14,IF(0.5*(($B13*0.001)*((C$2*0.305)^2))&lt;=MED!$A$16,MED!$B$15))))))))))))))</f>
        <v>5</v>
      </c>
      <c r="D7" s="8">
        <f>IF(0.5*(($B7*0.001)*((D$2*0.305)^2))&lt;=MED!$A$3,MED!$B$2,IF(0.5*(($B7*0.001)*((D$2*0.305)^2))&lt;=MED!$A$4,MED!$B$3,IF(0.5*(($B7*0.001)*((D$2*0.305)^2))&lt;=MED!$A$5,MED!$B$4,IF(0.5*(($B7*0.001)*((D$2*0.305)^2))&lt;=MED!$A$6,MED!$B$5,IF(0.5*(($B7*0.001)*((D$2*0.305)^2))&lt;=MED!$A$7,MED!$B$6,IF(0.5*(($B7*0.001)*((D$2*0.305)^2))&lt;=MED!$A$8,MED!$B$7,IF(0.5*(($B7*0.001)*((D$2*0.305)^2))&lt;=MED!$A$9,MED!$B$8,IF(0.5*(($B7*0.001)*((D$2*0.305)^2))&lt;=MED!$A$10,MED!$B$9,IF(0.5*(($B7*0.001)*((D$2*0.305)^2))&lt;=MED!$A$11,MED!$B$10,IF(0.5*(($B7*0.001)*((D$2*0.305)^2))&lt;=MED!$A$12,MED!$B$11,IF(0.5*(($B7*0.001)*((D$2*0.305)^2))&lt;=MED!$A$13,MED!$B$12,IF(0.5*(($B7*0.001)*((D$2*0.305)^2))&lt;=MED!$A$14,MED!$B$13,IF(0.5*(($B7*0.001)*((D$2*0.305)^2))&lt;=MED!#REF!,MED!$B$14,IF(0.5*(($B7*0.001)*((D$2*0.305)^2))&lt;=MED!#REF!,MED!#REF!))))))))))))))</f>
        <v>5</v>
      </c>
      <c r="E7" s="8">
        <f>IF(0.5*(($B7*0.001)*((E$2*0.305)^2))&lt;=MED!$A$3,MED!$B$2,IF(0.5*(($B7*0.001)*((E$2*0.305)^2))&lt;=MED!$A$4,MED!$B$3,IF(0.5*(($B7*0.001)*((E$2*0.305)^2))&lt;=MED!$A$5,MED!$B$4,IF(0.5*(($B7*0.001)*((E$2*0.305)^2))&lt;=MED!$A$6,MED!$B$5,IF(0.5*(($B7*0.001)*((E$2*0.305)^2))&lt;=MED!$A$7,MED!$B$6,IF(0.5*(($B7*0.001)*((E$2*0.305)^2))&lt;=MED!$A$8,MED!$B$7,IF(0.5*(($B7*0.001)*((E$2*0.305)^2))&lt;=MED!$A$9,MED!$B$8,IF(0.5*(($B7*0.001)*((E$2*0.305)^2))&lt;=MED!$A$10,MED!$B$9,IF(0.5*(($B7*0.001)*((E$2*0.305)^2))&lt;=MED!$A$11,MED!$B$10,IF(0.5*(($B7*0.001)*((E$2*0.305)^2))&lt;=MED!$A$12,MED!$B$11,IF(0.5*(($B7*0.001)*((E$2*0.305)^2))&lt;=MED!$A$13,MED!$B$12,IF(0.5*(($B7*0.001)*((E$2*0.305)^2))&lt;=MED!$A$14,MED!$B$13,IF(0.5*(($B7*0.001)*((E$2*0.305)^2))&lt;=MED!$A$15,MED!$B$14,IF(0.5*(($B7*0.001)*((E$2*0.305)^2))&lt;=MED!$A$16,MED!$B$15))))))))))))))</f>
        <v>5</v>
      </c>
      <c r="F7" s="10">
        <f>IF(0.5*(($B7*0.001)*((F$2*0.305)^2))&lt;=MED!$A$3,MED!$B$2,IF(0.5*(($B7*0.001)*((F$2*0.305)^2))&lt;=MED!$A$4,MED!$B$3,IF(0.5*(($B7*0.001)*((F$2*0.305)^2))&lt;=MED!$A$5,MED!$B$4,IF(0.5*(($B7*0.001)*((F$2*0.305)^2))&lt;=MED!$A$6,MED!$B$5,IF(0.5*(($B7*0.001)*((F$2*0.305)^2))&lt;=MED!$A$7,MED!$B$6,IF(0.5*(($B7*0.001)*((F$2*0.305)^2))&lt;=MED!$A$8,MED!$B$7,IF(0.5*(($B7*0.001)*((F$2*0.305)^2))&lt;=MED!$A$9,MED!$B$8,IF(0.5*(($B7*0.001)*((F$2*0.305)^2))&lt;=MED!$A$10,MED!$B$9,IF(0.5*(($B7*0.001)*((F$2*0.305)^2))&lt;=MED!$A$11,MED!$B$10,IF(0.5*(($B7*0.001)*((F$2*0.305)^2))&lt;=MED!$A$12,MED!$B$11,IF(0.5*(($B7*0.001)*((F$2*0.305)^2))&lt;=MED!$A$13,MED!$B$12,IF(0.5*(($B7*0.001)*((F$2*0.305)^2))&lt;=MED!$A$14,MED!$B$13,IF(0.5*(($B7*0.001)*((F$2*0.305)^2))&lt;=MED!$A$15,MED!$B$14,IF(0.5*(($B7*0.001)*((F$2*0.305)^2))&lt;=MED!$A$16,MED!$B$15))))))))))))))</f>
        <v>5</v>
      </c>
      <c r="G7" s="10">
        <f>IF(0.5*(($B7*0.001)*((G$2*0.305)^2))&lt;=MED!$A$3,MED!$B$2,IF(0.5*(($B7*0.001)*((G$2*0.305)^2))&lt;=MED!$A$4,MED!$B$3,IF(0.5*(($B7*0.001)*((G$2*0.305)^2))&lt;=MED!$A$5,MED!$B$4,IF(0.5*(($B7*0.001)*((G$2*0.305)^2))&lt;=MED!$A$6,MED!$B$5,IF(0.5*(($B7*0.001)*((G$2*0.305)^2))&lt;=MED!$A$7,MED!$B$6,IF(0.5*(($B7*0.001)*((G$2*0.305)^2))&lt;=MED!$A$8,MED!$B$7,IF(0.5*(($B7*0.001)*((G$2*0.305)^2))&lt;=MED!$A$9,MED!$B$8,IF(0.5*(($B7*0.001)*((G$2*0.305)^2))&lt;=MED!$A$10,MED!$B$9,IF(0.5*(($B7*0.001)*((G$2*0.305)^2))&lt;=MED!$A$11,MED!$B$10,IF(0.5*(($B7*0.001)*((G$2*0.305)^2))&lt;=MED!$A$12,MED!$B$11,IF(0.5*(($B7*0.001)*((G$2*0.305)^2))&lt;=MED!$A$13,MED!$B$12,IF(0.5*(($B7*0.001)*((G$2*0.305)^2))&lt;=MED!$A$14,MED!$B$13,IF(0.5*(($B7*0.001)*((G$2*0.305)^2))&lt;=MED!$A$15,MED!$B$14,IF(0.5*(($B7*0.001)*((G$2*0.305)^2))&lt;=MED!$A$16,MED!$B$15))))))))))))))</f>
        <v>5</v>
      </c>
      <c r="H7" s="10">
        <f>IF(0.5*(($B7*0.001)*((H$2*0.305)^2))&lt;=MED!$A$3,MED!$B$2,IF(0.5*(($B7*0.001)*((H$2*0.305)^2))&lt;=MED!$A$4,MED!$B$3,IF(0.5*(($B7*0.001)*((H$2*0.305)^2))&lt;=MED!$A$5,MED!$B$4,IF(0.5*(($B7*0.001)*((H$2*0.305)^2))&lt;=MED!$A$6,MED!$B$5,IF(0.5*(($B7*0.001)*((H$2*0.305)^2))&lt;=MED!$A$7,MED!$B$6,IF(0.5*(($B7*0.001)*((H$2*0.305)^2))&lt;=MED!$A$8,MED!$B$7,IF(0.5*(($B7*0.001)*((H$2*0.305)^2))&lt;=MED!$A$9,MED!$B$8,IF(0.5*(($B7*0.001)*((H$2*0.305)^2))&lt;=MED!$A$10,MED!$B$9,IF(0.5*(($B7*0.001)*((H$2*0.305)^2))&lt;=MED!$A$11,MED!$B$10,IF(0.5*(($B7*0.001)*((H$2*0.305)^2))&lt;=MED!$A$12,MED!$B$11,IF(0.5*(($B7*0.001)*((H$2*0.305)^2))&lt;=MED!$A$13,MED!$B$12,IF(0.5*(($B7*0.001)*((H$2*0.305)^2))&lt;=MED!$A$14,MED!$B$13,IF(0.5*(($B7*0.001)*((H$2*0.305)^2))&lt;=MED!$A$15,MED!$B$14,IF(0.5*(($B7*0.001)*((H$2*0.305)^2))&lt;=MED!$A$16,MED!$B$15))))))))))))))</f>
        <v>5</v>
      </c>
      <c r="I7" s="10">
        <f>IF(0.5*(($B7*0.001)*((I$2*0.305)^2))&lt;=MED!$A$3,MED!$B$2,IF(0.5*(($B7*0.001)*((I$2*0.305)^2))&lt;=MED!$A$4,MED!$B$3,IF(0.5*(($B7*0.001)*((I$2*0.305)^2))&lt;=MED!$A$5,MED!$B$4,IF(0.5*(($B7*0.001)*((I$2*0.305)^2))&lt;=MED!$A$6,MED!$B$5,IF(0.5*(($B7*0.001)*((I$2*0.305)^2))&lt;=MED!$A$7,MED!$B$6,IF(0.5*(($B7*0.001)*((I$2*0.305)^2))&lt;=MED!$A$8,MED!$B$7,IF(0.5*(($B7*0.001)*((I$2*0.305)^2))&lt;=MED!$A$9,MED!$B$8,IF(0.5*(($B7*0.001)*((I$2*0.305)^2))&lt;=MED!$A$10,MED!$B$9,IF(0.5*(($B7*0.001)*((I$2*0.305)^2))&lt;=MED!$A$11,MED!$B$10,IF(0.5*(($B7*0.001)*((I$2*0.305)^2))&lt;=MED!$A$12,MED!$B$11,IF(0.5*(($B7*0.001)*((I$2*0.305)^2))&lt;=MED!$A$13,MED!$B$12,IF(0.5*(($B7*0.001)*((I$2*0.305)^2))&lt;=MED!$A$14,MED!$B$13,IF(0.5*(($B7*0.001)*((I$2*0.305)^2))&lt;=MED!$A$15,MED!$B$14,IF(0.5*(($B7*0.001)*((I$2*0.305)^2))&lt;=MED!$A$16,MED!$B$15))))))))))))))</f>
        <v>5</v>
      </c>
      <c r="J7" s="10">
        <f>IF(0.5*(($B7*0.001)*((J$2*0.305)^2))&lt;=MED!$A$3,MED!$B$2,IF(0.5*(($B7*0.001)*((J$2*0.305)^2))&lt;=MED!$A$4,MED!$B$3,IF(0.5*(($B7*0.001)*((J$2*0.305)^2))&lt;=MED!$A$5,MED!$B$4,IF(0.5*(($B7*0.001)*((J$2*0.305)^2))&lt;=MED!$A$6,MED!$B$5,IF(0.5*(($B7*0.001)*((J$2*0.305)^2))&lt;=MED!$A$7,MED!$B$6,IF(0.5*(($B7*0.001)*((J$2*0.305)^2))&lt;=MED!$A$8,MED!$B$7,IF(0.5*(($B7*0.001)*((J$2*0.305)^2))&lt;=MED!$A$9,MED!$B$8,IF(0.5*(($B7*0.001)*((J$2*0.305)^2))&lt;=MED!$A$10,MED!$B$9,IF(0.5*(($B7*0.001)*((J$2*0.305)^2))&lt;=MED!$A$11,MED!$B$10,IF(0.5*(($B7*0.001)*((J$2*0.305)^2))&lt;=MED!$A$12,MED!$B$11,IF(0.5*(($B7*0.001)*((J$2*0.305)^2))&lt;=MED!$A$13,MED!$B$12,IF(0.5*(($B7*0.001)*((J$2*0.305)^2))&lt;=MED!$A$14,MED!$B$13,IF(0.5*(($B7*0.001)*((J$2*0.305)^2))&lt;=MED!$A$15,MED!$B$14,IF(0.5*(($B7*0.001)*((J$2*0.305)^2))&lt;=MED!$A$16,MED!$B$15))))))))))))))</f>
        <v>5</v>
      </c>
      <c r="K7" s="10">
        <f>IF(0.5*(($B7*0.001)*((K$2*0.305)^2))&lt;=MED!$A$3,MED!$B$2,IF(0.5*(($B7*0.001)*((K$2*0.305)^2))&lt;=MED!$A$4,MED!$B$3,IF(0.5*(($B7*0.001)*((K$2*0.305)^2))&lt;=MED!$A$5,MED!$B$4,IF(0.5*(($B7*0.001)*((K$2*0.305)^2))&lt;=MED!$A$6,MED!$B$5,IF(0.5*(($B7*0.001)*((K$2*0.305)^2))&lt;=MED!$A$7,MED!$B$6,IF(0.5*(($B7*0.001)*((K$2*0.305)^2))&lt;=MED!$A$8,MED!$B$7,IF(0.5*(($B7*0.001)*((K$2*0.305)^2))&lt;=MED!$A$9,MED!$B$8,IF(0.5*(($B7*0.001)*((K$2*0.305)^2))&lt;=MED!$A$10,MED!$B$9,IF(0.5*(($B7*0.001)*((K$2*0.305)^2))&lt;=MED!$A$11,MED!$B$10,IF(0.5*(($B7*0.001)*((K$2*0.305)^2))&lt;=MED!$A$12,MED!$B$11,IF(0.5*(($B7*0.001)*((K$2*0.305)^2))&lt;=MED!$A$13,MED!$B$12,IF(0.5*(($B7*0.001)*((K$2*0.305)^2))&lt;=MED!$A$14,MED!$B$13,IF(0.5*(($B7*0.001)*((K$2*0.305)^2))&lt;=MED!$A$15,MED!$B$14,IF(0.5*(($B7*0.001)*((K$2*0.305)^2))&lt;=MED!$A$16,MED!$B$15))))))))))))))</f>
        <v>5</v>
      </c>
      <c r="L7" s="10">
        <f>IF(0.5*(($B7*0.001)*((L$2*0.305)^2))&lt;=MED!$A$3,MED!$B$2,IF(0.5*(($B7*0.001)*((L$2*0.305)^2))&lt;=MED!$A$4,MED!$B$3,IF(0.5*(($B7*0.001)*((L$2*0.305)^2))&lt;=MED!$A$5,MED!$B$4,IF(0.5*(($B7*0.001)*((L$2*0.305)^2))&lt;=MED!$A$6,MED!$B$5,IF(0.5*(($B7*0.001)*((L$2*0.305)^2))&lt;=MED!$A$7,MED!$B$6,IF(0.5*(($B7*0.001)*((L$2*0.305)^2))&lt;=MED!$A$8,MED!$B$7,IF(0.5*(($B7*0.001)*((L$2*0.305)^2))&lt;=MED!$A$9,MED!$B$8,IF(0.5*(($B7*0.001)*((L$2*0.305)^2))&lt;=MED!$A$10,MED!$B$9,IF(0.5*(($B7*0.001)*((L$2*0.305)^2))&lt;=MED!$A$11,MED!$B$10,IF(0.5*(($B7*0.001)*((L$2*0.305)^2))&lt;=MED!$A$12,MED!$B$11,IF(0.5*(($B7*0.001)*((L$2*0.305)^2))&lt;=MED!$A$13,MED!$B$12,IF(0.5*(($B7*0.001)*((L$2*0.305)^2))&lt;=MED!$A$14,MED!$B$13,IF(0.5*(($B7*0.001)*((L$2*0.305)^2))&lt;=MED!$A$15,MED!$B$14,IF(0.5*(($B7*0.001)*((L$2*0.305)^2))&lt;=MED!$A$16,MED!$B$15))))))))))))))</f>
        <v>5</v>
      </c>
      <c r="M7" s="10">
        <f>IF(0.5*(($B7*0.001)*((M$2*0.305)^2))&lt;=MED!$A$3,MED!$B$2,IF(0.5*(($B7*0.001)*((M$2*0.305)^2))&lt;=MED!$A$4,MED!$B$3,IF(0.5*(($B7*0.001)*((M$2*0.305)^2))&lt;=MED!$A$5,MED!$B$4,IF(0.5*(($B7*0.001)*((M$2*0.305)^2))&lt;=MED!$A$6,MED!$B$5,IF(0.5*(($B7*0.001)*((M$2*0.305)^2))&lt;=MED!$A$7,MED!$B$6,IF(0.5*(($B7*0.001)*((M$2*0.305)^2))&lt;=MED!$A$8,MED!$B$7,IF(0.5*(($B7*0.001)*((M$2*0.305)^2))&lt;=MED!$A$9,MED!$B$8,IF(0.5*(($B7*0.001)*((M$2*0.305)^2))&lt;=MED!$A$10,MED!$B$9,IF(0.5*(($B7*0.001)*((M$2*0.305)^2))&lt;=MED!$A$11,MED!$B$10,IF(0.5*(($B7*0.001)*((M$2*0.305)^2))&lt;=MED!$A$12,MED!$B$11,IF(0.5*(($B7*0.001)*((M$2*0.305)^2))&lt;=MED!$A$13,MED!$B$12,IF(0.5*(($B7*0.001)*((M$2*0.305)^2))&lt;=MED!$A$14,MED!$B$13,IF(0.5*(($B7*0.001)*((M$2*0.305)^2))&lt;=MED!$A$15,MED!$B$14,IF(0.5*(($B7*0.001)*((M$2*0.305)^2))&lt;=MED!$A$16,MED!$B$15))))))))))))))</f>
        <v>5</v>
      </c>
      <c r="N7" s="10">
        <f>IF(0.5*(($B7*0.001)*((N$2*0.305)^2))&lt;=MED!$A$3,MED!$B$2,IF(0.5*(($B7*0.001)*((N$2*0.305)^2))&lt;=MED!$A$4,MED!$B$3,IF(0.5*(($B7*0.001)*((N$2*0.305)^2))&lt;=MED!$A$5,MED!$B$4,IF(0.5*(($B7*0.001)*((N$2*0.305)^2))&lt;=MED!$A$6,MED!$B$5,IF(0.5*(($B7*0.001)*((N$2*0.305)^2))&lt;=MED!$A$7,MED!$B$6,IF(0.5*(($B7*0.001)*((N$2*0.305)^2))&lt;=MED!$A$8,MED!$B$7,IF(0.5*(($B7*0.001)*((N$2*0.305)^2))&lt;=MED!$A$9,MED!$B$8,IF(0.5*(($B7*0.001)*((N$2*0.305)^2))&lt;=MED!$A$10,MED!$B$9,IF(0.5*(($B7*0.001)*((N$2*0.305)^2))&lt;=MED!$A$11,MED!$B$10,IF(0.5*(($B7*0.001)*((N$2*0.305)^2))&lt;=MED!$A$12,MED!$B$11,IF(0.5*(($B7*0.001)*((N$2*0.305)^2))&lt;=MED!$A$13,MED!$B$12,IF(0.5*(($B7*0.001)*((N$2*0.305)^2))&lt;=MED!$A$14,MED!$B$13,IF(0.5*(($B7*0.001)*((N$2*0.305)^2))&lt;=MED!$A$15,MED!$B$14,IF(0.5*(($B7*0.001)*((N$2*0.305)^2))&lt;=MED!$A$16,MED!$B$15))))))))))))))</f>
        <v>5</v>
      </c>
      <c r="O7" s="11">
        <f>IF(0.5*(($B7*0.001)*((O$2*0.305)^2))&lt;=MED!$A$3,MED!$B$2,IF(0.5*(($B7*0.001)*((O$2*0.305)^2))&lt;=MED!$A$4,MED!$B$3,IF(0.5*(($B7*0.001)*((O$2*0.305)^2))&lt;=MED!$A$5,MED!$B$4,IF(0.5*(($B7*0.001)*((O$2*0.305)^2))&lt;=MED!$A$6,MED!$B$5,IF(0.5*(($B7*0.001)*((O$2*0.305)^2))&lt;=MED!$A$7,MED!$B$6,IF(0.5*(($B7*0.001)*((O$2*0.305)^2))&lt;=MED!$A$8,MED!$B$7,IF(0.5*(($B7*0.001)*((O$2*0.305)^2))&lt;=MED!$A$9,MED!$B$8,IF(0.5*(($B7*0.001)*((O$2*0.305)^2))&lt;=MED!$A$10,MED!$B$9,IF(0.5*(($B7*0.001)*((O$2*0.305)^2))&lt;=MED!$A$11,MED!$B$10,IF(0.5*(($B7*0.001)*((O$2*0.305)^2))&lt;=MED!$A$12,MED!$B$11,IF(0.5*(($B7*0.001)*((O$2*0.305)^2))&lt;=MED!$A$13,MED!$B$12,IF(0.5*(($B7*0.001)*((O$2*0.305)^2))&lt;=MED!$A$14,MED!$B$13,IF(0.5*(($B7*0.001)*((O$2*0.305)^2))&lt;=MED!$A$15,MED!$B$14,IF(0.5*(($B7*0.001)*((O$2*0.305)^2))&lt;=MED!$A$16,MED!$B$15))))))))))))))</f>
        <v>50</v>
      </c>
      <c r="P7" s="11">
        <f>IF(0.5*(($B7*0.001)*((P$2*0.305)^2))&lt;=MED!$A$3,MED!$B$2,IF(0.5*(($B7*0.001)*((P$2*0.305)^2))&lt;=MED!$A$4,MED!$B$3,IF(0.5*(($B7*0.001)*((P$2*0.305)^2))&lt;=MED!$A$5,MED!$B$4,IF(0.5*(($B7*0.001)*((P$2*0.305)^2))&lt;=MED!$A$6,MED!$B$5,IF(0.5*(($B7*0.001)*((P$2*0.305)^2))&lt;=MED!$A$7,MED!$B$6,IF(0.5*(($B7*0.001)*((P$2*0.305)^2))&lt;=MED!$A$8,MED!$B$7,IF(0.5*(($B7*0.001)*((P$2*0.305)^2))&lt;=MED!$A$9,MED!$B$8,IF(0.5*(($B7*0.001)*((P$2*0.305)^2))&lt;=MED!$A$10,MED!$B$9,IF(0.5*(($B7*0.001)*((P$2*0.305)^2))&lt;=MED!$A$11,MED!$B$10,IF(0.5*(($B7*0.001)*((P$2*0.305)^2))&lt;=MED!$A$12,MED!$B$11,IF(0.5*(($B7*0.001)*((P$2*0.305)^2))&lt;=MED!$A$13,MED!$B$12,IF(0.5*(($B7*0.001)*((P$2*0.305)^2))&lt;=MED!$A$14,MED!$B$13,IF(0.5*(($B7*0.001)*((P$2*0.305)^2))&lt;=MED!$A$15,MED!$B$14,IF(0.5*(($B7*0.001)*((P$2*0.305)^2))&lt;=MED!$A$16,MED!$B$15))))))))))))))</f>
        <v>50</v>
      </c>
      <c r="Q7" s="9">
        <f>IF(0.5*(($B7*0.001)*((Q$2*0.305)^2))&lt;=MED!$A$3,MED!$B$2,IF(0.5*(($B7*0.001)*((Q$2*0.305)^2))&lt;=MED!$A$4,MED!$B$3,IF(0.5*(($B7*0.001)*((Q$2*0.305)^2))&lt;=MED!$A$5,MED!$B$4,IF(0.5*(($B7*0.001)*((Q$2*0.305)^2))&lt;=MED!$A$6,MED!$B$5,IF(0.5*(($B7*0.001)*((Q$2*0.305)^2))&lt;=MED!$A$7,MED!$B$6,IF(0.5*(($B7*0.001)*((Q$2*0.305)^2))&lt;=MED!$A$8,MED!$B$7,IF(0.5*(($B7*0.001)*((Q$2*0.305)^2))&lt;=MED!$A$9,MED!$B$8,IF(0.5*(($B7*0.001)*((Q$2*0.305)^2))&lt;=MED!$A$10,MED!$B$9,IF(0.5*(($B7*0.001)*((Q$2*0.305)^2))&lt;=MED!$A$11,MED!$B$10,IF(0.5*(($B7*0.001)*((Q$2*0.305)^2))&lt;=MED!$A$12,MED!$B$11,IF(0.5*(($B7*0.001)*((Q$2*0.305)^2))&lt;=MED!$A$13,MED!$B$12,IF(0.5*(($B7*0.001)*((Q$2*0.305)^2))&lt;=MED!$A$14,MED!$B$13,IF(0.5*(($B7*0.001)*((Q$2*0.305)^2))&lt;=MED!$A$15,MED!$B$14,IF(0.5*(($B7*0.001)*((Q$2*0.305)^2))&lt;=MED!$A$16,MED!$B$15))))))))))))))</f>
        <v>80</v>
      </c>
      <c r="R7" s="9">
        <f>IF(0.5*(($B7*0.001)*((R$2*0.305)^2))&lt;=MED!$A$3,MED!$B$2,IF(0.5*(($B7*0.001)*((R$2*0.305)^2))&lt;=MED!$A$4,MED!$B$3,IF(0.5*(($B7*0.001)*((R$2*0.305)^2))&lt;=MED!$A$5,MED!$B$4,IF(0.5*(($B7*0.001)*((R$2*0.305)^2))&lt;=MED!$A$6,MED!$B$5,IF(0.5*(($B7*0.001)*((R$2*0.305)^2))&lt;=MED!$A$7,MED!$B$6,IF(0.5*(($B7*0.001)*((R$2*0.305)^2))&lt;=MED!$A$8,MED!$B$7,IF(0.5*(($B7*0.001)*((R$2*0.305)^2))&lt;=MED!$A$9,MED!$B$8,IF(0.5*(($B7*0.001)*((R$2*0.305)^2))&lt;=MED!$A$10,MED!$B$9,IF(0.5*(($B7*0.001)*((R$2*0.305)^2))&lt;=MED!$A$11,MED!$B$10,IF(0.5*(($B7*0.001)*((R$2*0.305)^2))&lt;=MED!$A$12,MED!$B$11,IF(0.5*(($B7*0.001)*((R$2*0.305)^2))&lt;=MED!$A$13,MED!$B$12,IF(0.5*(($B7*0.001)*((R$2*0.305)^2))&lt;=MED!$A$14,MED!$B$13,IF(0.5*(($B7*0.001)*((R$2*0.305)^2))&lt;=MED!$A$15,MED!$B$14,IF(0.5*(($B7*0.001)*((R$2*0.305)^2))&lt;=MED!$A$16,MED!$B$15))))))))))))))</f>
        <v>80</v>
      </c>
      <c r="S7" s="9">
        <f>IF(0.5*(($B7*0.001)*((S$2*0.305)^2))&lt;=MED!$A$3,MED!$B$2,IF(0.5*(($B7*0.001)*((S$2*0.305)^2))&lt;=MED!$A$4,MED!$B$3,IF(0.5*(($B7*0.001)*((S$2*0.305)^2))&lt;=MED!$A$5,MED!$B$4,IF(0.5*(($B7*0.001)*((S$2*0.305)^2))&lt;=MED!$A$6,MED!$B$5,IF(0.5*(($B7*0.001)*((S$2*0.305)^2))&lt;=MED!$A$7,MED!$B$6,IF(0.5*(($B7*0.001)*((S$2*0.305)^2))&lt;=MED!$A$8,MED!$B$7,IF(0.5*(($B7*0.001)*((S$2*0.305)^2))&lt;=MED!$A$9,MED!$B$8,IF(0.5*(($B7*0.001)*((S$2*0.305)^2))&lt;=MED!$A$10,MED!$B$9,IF(0.5*(($B7*0.001)*((S$2*0.305)^2))&lt;=MED!$A$11,MED!$B$10,IF(0.5*(($B7*0.001)*((S$2*0.305)^2))&lt;=MED!$A$12,MED!$B$11,IF(0.5*(($B7*0.001)*((S$2*0.305)^2))&lt;=MED!$A$13,MED!$B$12,IF(0.5*(($B7*0.001)*((S$2*0.305)^2))&lt;=MED!$A$14,MED!$B$13,IF(0.5*(($B7*0.001)*((S$2*0.305)^2))&lt;=MED!$A$15,MED!$B$14,IF(0.5*(($B7*0.001)*((S$2*0.305)^2))&lt;=MED!$A$16,MED!$B$15))))))))))))))</f>
        <v>80</v>
      </c>
      <c r="T7" s="9">
        <f>IF(0.5*(($B7*0.001)*((T$2*0.305)^2))&lt;=MED!$A$3,MED!$B$2,IF(0.5*(($B7*0.001)*((T$2*0.305)^2))&lt;=MED!$A$4,MED!$B$3,IF(0.5*(($B7*0.001)*((T$2*0.305)^2))&lt;=MED!$A$5,MED!$B$4,IF(0.5*(($B7*0.001)*((T$2*0.305)^2))&lt;=MED!$A$6,MED!$B$5,IF(0.5*(($B7*0.001)*((T$2*0.305)^2))&lt;=MED!$A$7,MED!$B$6,IF(0.5*(($B7*0.001)*((T$2*0.305)^2))&lt;=MED!$A$8,MED!$B$7,IF(0.5*(($B7*0.001)*((T$2*0.305)^2))&lt;=MED!$A$9,MED!$B$8,IF(0.5*(($B7*0.001)*((T$2*0.305)^2))&lt;=MED!$A$10,MED!$B$9,IF(0.5*(($B7*0.001)*((T$2*0.305)^2))&lt;=MED!$A$11,MED!$B$10,IF(0.5*(($B7*0.001)*((T$2*0.305)^2))&lt;=MED!$A$12,MED!$B$11,IF(0.5*(($B7*0.001)*((T$2*0.305)^2))&lt;=MED!$A$13,MED!$B$12,IF(0.5*(($B7*0.001)*((T$2*0.305)^2))&lt;=MED!$A$14,MED!$B$13,IF(0.5*(($B7*0.001)*((T$2*0.305)^2))&lt;=MED!$A$15,MED!$B$14,IF(0.5*(($B7*0.001)*((T$2*0.305)^2))&lt;=MED!$A$16,MED!$B$15))))))))))))))</f>
        <v>80</v>
      </c>
      <c r="U7" s="9">
        <f>IF(0.5*(($B7*0.001)*((U$2*0.305)^2))&lt;=MED!$A$3,MED!$B$2,IF(0.5*(($B7*0.001)*((U$2*0.305)^2))&lt;=MED!$A$4,MED!$B$3,IF(0.5*(($B7*0.001)*((U$2*0.305)^2))&lt;=MED!$A$5,MED!$B$4,IF(0.5*(($B7*0.001)*((U$2*0.305)^2))&lt;=MED!$A$6,MED!$B$5,IF(0.5*(($B7*0.001)*((U$2*0.305)^2))&lt;=MED!$A$7,MED!$B$6,IF(0.5*(($B7*0.001)*((U$2*0.305)^2))&lt;=MED!$A$8,MED!$B$7,IF(0.5*(($B7*0.001)*((U$2*0.305)^2))&lt;=MED!$A$9,MED!$B$8,IF(0.5*(($B7*0.001)*((U$2*0.305)^2))&lt;=MED!$A$10,MED!$B$9,IF(0.5*(($B7*0.001)*((U$2*0.305)^2))&lt;=MED!$A$11,MED!$B$10,IF(0.5*(($B7*0.001)*((U$2*0.305)^2))&lt;=MED!$A$12,MED!$B$11,IF(0.5*(($B7*0.001)*((U$2*0.305)^2))&lt;=MED!$A$13,MED!$B$12,IF(0.5*(($B7*0.001)*((U$2*0.305)^2))&lt;=MED!$A$14,MED!$B$13,IF(0.5*(($B7*0.001)*((U$2*0.305)^2))&lt;=MED!$A$15,MED!$B$14,IF(0.5*(($B7*0.001)*((U$2*0.305)^2))&lt;=MED!$A$16,MED!$B$15))))))))))))))</f>
        <v>80</v>
      </c>
    </row>
    <row r="8" spans="1:22" x14ac:dyDescent="0.25">
      <c r="A8" s="41"/>
      <c r="B8" s="7">
        <v>0.32</v>
      </c>
      <c r="C8" s="8">
        <f>IF(0.5*(($B8*0.001)*((C$2*0.305)^2))&lt;=MED!$A$3,MED!$B$2,IF(0.5*(($B8*0.001)*((C$2*0.305)^2))&lt;=MED!$A$4,MED!$B$3,IF(0.5*(($B8*0.001)*((C$2*0.305)^2))&lt;=MED!$A$5,MED!$B$4,IF(0.5*(($B8*0.001)*((C$2*0.305)^2))&lt;=MED!$A$6,MED!$B$5,IF(0.5*(($B8*0.001)*((C$2*0.305)^2))&lt;=MED!$A$7,MED!$B$6,IF(0.5*(($B8*0.001)*((C$2*0.305)^2))&lt;=MED!$A$8,MED!$B$7,IF(0.5*(($B8*0.001)*((C$2*0.305)^2))&lt;=MED!$A$9,MED!$B$8,IF(0.5*(($B8*0.001)*((C$2*0.305)^2))&lt;=MED!$A$10,MED!$B$9,IF(0.5*(($B8*0.001)*((C$2*0.305)^2))&lt;=MED!$A$11,MED!$B$10,IF(0.5*(($B8*0.001)*((C$2*0.305)^2))&lt;=MED!$A$12,MED!$B$11,IF(0.5*(($B8*0.001)*((C$2*0.305)^2))&lt;=MED!$A$13,MED!$B$12,IF(0.5*(($B8*0.001)*((C$2*0.305)^2))&lt;=MED!$A$14,MED!$B$13,IF(0.5*(($B8*0.001)*((C$2*0.305)^2))&lt;=MED!$A$15,MED!$B$14,IF(0.5*(($B14*0.001)*((C$2*0.305)^2))&lt;=MED!$A$16,MED!$B$15))))))))))))))</f>
        <v>5</v>
      </c>
      <c r="D8" s="8">
        <f>IF(0.5*(($B8*0.001)*((D$2*0.305)^2))&lt;=MED!$A$3,MED!$B$2,IF(0.5*(($B8*0.001)*((D$2*0.305)^2))&lt;=MED!$A$4,MED!$B$3,IF(0.5*(($B8*0.001)*((D$2*0.305)^2))&lt;=MED!$A$5,MED!$B$4,IF(0.5*(($B8*0.001)*((D$2*0.305)^2))&lt;=MED!$A$6,MED!$B$5,IF(0.5*(($B8*0.001)*((D$2*0.305)^2))&lt;=MED!$A$7,MED!$B$6,IF(0.5*(($B8*0.001)*((D$2*0.305)^2))&lt;=MED!$A$8,MED!$B$7,IF(0.5*(($B8*0.001)*((D$2*0.305)^2))&lt;=MED!$A$9,MED!$B$8,IF(0.5*(($B8*0.001)*((D$2*0.305)^2))&lt;=MED!$A$10,MED!$B$9,IF(0.5*(($B8*0.001)*((D$2*0.305)^2))&lt;=MED!$A$11,MED!$B$10,IF(0.5*(($B8*0.001)*((D$2*0.305)^2))&lt;=MED!$A$12,MED!$B$11,IF(0.5*(($B8*0.001)*((D$2*0.305)^2))&lt;=MED!$A$13,MED!$B$12,IF(0.5*(($B8*0.001)*((D$2*0.305)^2))&lt;=MED!$A$14,MED!$B$13,IF(0.5*(($B8*0.001)*((D$2*0.305)^2))&lt;=MED!#REF!,MED!$B$14,IF(0.5*(($B8*0.001)*((D$2*0.305)^2))&lt;=MED!#REF!,MED!#REF!))))))))))))))</f>
        <v>5</v>
      </c>
      <c r="E8" s="8">
        <f>IF(0.5*(($B8*0.001)*((E$2*0.305)^2))&lt;=MED!$A$3,MED!$B$2,IF(0.5*(($B8*0.001)*((E$2*0.305)^2))&lt;=MED!$A$4,MED!$B$3,IF(0.5*(($B8*0.001)*((E$2*0.305)^2))&lt;=MED!$A$5,MED!$B$4,IF(0.5*(($B8*0.001)*((E$2*0.305)^2))&lt;=MED!$A$6,MED!$B$5,IF(0.5*(($B8*0.001)*((E$2*0.305)^2))&lt;=MED!$A$7,MED!$B$6,IF(0.5*(($B8*0.001)*((E$2*0.305)^2))&lt;=MED!$A$8,MED!$B$7,IF(0.5*(($B8*0.001)*((E$2*0.305)^2))&lt;=MED!$A$9,MED!$B$8,IF(0.5*(($B8*0.001)*((E$2*0.305)^2))&lt;=MED!$A$10,MED!$B$9,IF(0.5*(($B8*0.001)*((E$2*0.305)^2))&lt;=MED!$A$11,MED!$B$10,IF(0.5*(($B8*0.001)*((E$2*0.305)^2))&lt;=MED!$A$12,MED!$B$11,IF(0.5*(($B8*0.001)*((E$2*0.305)^2))&lt;=MED!$A$13,MED!$B$12,IF(0.5*(($B8*0.001)*((E$2*0.305)^2))&lt;=MED!$A$14,MED!$B$13,IF(0.5*(($B8*0.001)*((E$2*0.305)^2))&lt;=MED!$A$15,MED!$B$14,IF(0.5*(($B8*0.001)*((E$2*0.305)^2))&lt;=MED!$A$16,MED!$B$15))))))))))))))</f>
        <v>5</v>
      </c>
      <c r="F8" s="10">
        <f>IF(0.5*(($B8*0.001)*((F$2*0.305)^2))&lt;=MED!$A$3,MED!$B$2,IF(0.5*(($B8*0.001)*((F$2*0.305)^2))&lt;=MED!$A$4,MED!$B$3,IF(0.5*(($B8*0.001)*((F$2*0.305)^2))&lt;=MED!$A$5,MED!$B$4,IF(0.5*(($B8*0.001)*((F$2*0.305)^2))&lt;=MED!$A$6,MED!$B$5,IF(0.5*(($B8*0.001)*((F$2*0.305)^2))&lt;=MED!$A$7,MED!$B$6,IF(0.5*(($B8*0.001)*((F$2*0.305)^2))&lt;=MED!$A$8,MED!$B$7,IF(0.5*(($B8*0.001)*((F$2*0.305)^2))&lt;=MED!$A$9,MED!$B$8,IF(0.5*(($B8*0.001)*((F$2*0.305)^2))&lt;=MED!$A$10,MED!$B$9,IF(0.5*(($B8*0.001)*((F$2*0.305)^2))&lt;=MED!$A$11,MED!$B$10,IF(0.5*(($B8*0.001)*((F$2*0.305)^2))&lt;=MED!$A$12,MED!$B$11,IF(0.5*(($B8*0.001)*((F$2*0.305)^2))&lt;=MED!$A$13,MED!$B$12,IF(0.5*(($B8*0.001)*((F$2*0.305)^2))&lt;=MED!$A$14,MED!$B$13,IF(0.5*(($B8*0.001)*((F$2*0.305)^2))&lt;=MED!$A$15,MED!$B$14,IF(0.5*(($B8*0.001)*((F$2*0.305)^2))&lt;=MED!$A$16,MED!$B$15))))))))))))))</f>
        <v>5</v>
      </c>
      <c r="G8" s="10">
        <f>IF(0.5*(($B8*0.001)*((G$2*0.305)^2))&lt;=MED!$A$3,MED!$B$2,IF(0.5*(($B8*0.001)*((G$2*0.305)^2))&lt;=MED!$A$4,MED!$B$3,IF(0.5*(($B8*0.001)*((G$2*0.305)^2))&lt;=MED!$A$5,MED!$B$4,IF(0.5*(($B8*0.001)*((G$2*0.305)^2))&lt;=MED!$A$6,MED!$B$5,IF(0.5*(($B8*0.001)*((G$2*0.305)^2))&lt;=MED!$A$7,MED!$B$6,IF(0.5*(($B8*0.001)*((G$2*0.305)^2))&lt;=MED!$A$8,MED!$B$7,IF(0.5*(($B8*0.001)*((G$2*0.305)^2))&lt;=MED!$A$9,MED!$B$8,IF(0.5*(($B8*0.001)*((G$2*0.305)^2))&lt;=MED!$A$10,MED!$B$9,IF(0.5*(($B8*0.001)*((G$2*0.305)^2))&lt;=MED!$A$11,MED!$B$10,IF(0.5*(($B8*0.001)*((G$2*0.305)^2))&lt;=MED!$A$12,MED!$B$11,IF(0.5*(($B8*0.001)*((G$2*0.305)^2))&lt;=MED!$A$13,MED!$B$12,IF(0.5*(($B8*0.001)*((G$2*0.305)^2))&lt;=MED!$A$14,MED!$B$13,IF(0.5*(($B8*0.001)*((G$2*0.305)^2))&lt;=MED!$A$15,MED!$B$14,IF(0.5*(($B8*0.001)*((G$2*0.305)^2))&lt;=MED!$A$16,MED!$B$15))))))))))))))</f>
        <v>5</v>
      </c>
      <c r="H8" s="10">
        <f>IF(0.5*(($B8*0.001)*((H$2*0.305)^2))&lt;=MED!$A$3,MED!$B$2,IF(0.5*(($B8*0.001)*((H$2*0.305)^2))&lt;=MED!$A$4,MED!$B$3,IF(0.5*(($B8*0.001)*((H$2*0.305)^2))&lt;=MED!$A$5,MED!$B$4,IF(0.5*(($B8*0.001)*((H$2*0.305)^2))&lt;=MED!$A$6,MED!$B$5,IF(0.5*(($B8*0.001)*((H$2*0.305)^2))&lt;=MED!$A$7,MED!$B$6,IF(0.5*(($B8*0.001)*((H$2*0.305)^2))&lt;=MED!$A$8,MED!$B$7,IF(0.5*(($B8*0.001)*((H$2*0.305)^2))&lt;=MED!$A$9,MED!$B$8,IF(0.5*(($B8*0.001)*((H$2*0.305)^2))&lt;=MED!$A$10,MED!$B$9,IF(0.5*(($B8*0.001)*((H$2*0.305)^2))&lt;=MED!$A$11,MED!$B$10,IF(0.5*(($B8*0.001)*((H$2*0.305)^2))&lt;=MED!$A$12,MED!$B$11,IF(0.5*(($B8*0.001)*((H$2*0.305)^2))&lt;=MED!$A$13,MED!$B$12,IF(0.5*(($B8*0.001)*((H$2*0.305)^2))&lt;=MED!$A$14,MED!$B$13,IF(0.5*(($B8*0.001)*((H$2*0.305)^2))&lt;=MED!$A$15,MED!$B$14,IF(0.5*(($B8*0.001)*((H$2*0.305)^2))&lt;=MED!$A$16,MED!$B$15))))))))))))))</f>
        <v>5</v>
      </c>
      <c r="I8" s="10">
        <f>IF(0.5*(($B8*0.001)*((I$2*0.305)^2))&lt;=MED!$A$3,MED!$B$2,IF(0.5*(($B8*0.001)*((I$2*0.305)^2))&lt;=MED!$A$4,MED!$B$3,IF(0.5*(($B8*0.001)*((I$2*0.305)^2))&lt;=MED!$A$5,MED!$B$4,IF(0.5*(($B8*0.001)*((I$2*0.305)^2))&lt;=MED!$A$6,MED!$B$5,IF(0.5*(($B8*0.001)*((I$2*0.305)^2))&lt;=MED!$A$7,MED!$B$6,IF(0.5*(($B8*0.001)*((I$2*0.305)^2))&lt;=MED!$A$8,MED!$B$7,IF(0.5*(($B8*0.001)*((I$2*0.305)^2))&lt;=MED!$A$9,MED!$B$8,IF(0.5*(($B8*0.001)*((I$2*0.305)^2))&lt;=MED!$A$10,MED!$B$9,IF(0.5*(($B8*0.001)*((I$2*0.305)^2))&lt;=MED!$A$11,MED!$B$10,IF(0.5*(($B8*0.001)*((I$2*0.305)^2))&lt;=MED!$A$12,MED!$B$11,IF(0.5*(($B8*0.001)*((I$2*0.305)^2))&lt;=MED!$A$13,MED!$B$12,IF(0.5*(($B8*0.001)*((I$2*0.305)^2))&lt;=MED!$A$14,MED!$B$13,IF(0.5*(($B8*0.001)*((I$2*0.305)^2))&lt;=MED!$A$15,MED!$B$14,IF(0.5*(($B8*0.001)*((I$2*0.305)^2))&lt;=MED!$A$16,MED!$B$15))))))))))))))</f>
        <v>5</v>
      </c>
      <c r="J8" s="10">
        <f>IF(0.5*(($B8*0.001)*((J$2*0.305)^2))&lt;=MED!$A$3,MED!$B$2,IF(0.5*(($B8*0.001)*((J$2*0.305)^2))&lt;=MED!$A$4,MED!$B$3,IF(0.5*(($B8*0.001)*((J$2*0.305)^2))&lt;=MED!$A$5,MED!$B$4,IF(0.5*(($B8*0.001)*((J$2*0.305)^2))&lt;=MED!$A$6,MED!$B$5,IF(0.5*(($B8*0.001)*((J$2*0.305)^2))&lt;=MED!$A$7,MED!$B$6,IF(0.5*(($B8*0.001)*((J$2*0.305)^2))&lt;=MED!$A$8,MED!$B$7,IF(0.5*(($B8*0.001)*((J$2*0.305)^2))&lt;=MED!$A$9,MED!$B$8,IF(0.5*(($B8*0.001)*((J$2*0.305)^2))&lt;=MED!$A$10,MED!$B$9,IF(0.5*(($B8*0.001)*((J$2*0.305)^2))&lt;=MED!$A$11,MED!$B$10,IF(0.5*(($B8*0.001)*((J$2*0.305)^2))&lt;=MED!$A$12,MED!$B$11,IF(0.5*(($B8*0.001)*((J$2*0.305)^2))&lt;=MED!$A$13,MED!$B$12,IF(0.5*(($B8*0.001)*((J$2*0.305)^2))&lt;=MED!$A$14,MED!$B$13,IF(0.5*(($B8*0.001)*((J$2*0.305)^2))&lt;=MED!$A$15,MED!$B$14,IF(0.5*(($B8*0.001)*((J$2*0.305)^2))&lt;=MED!$A$16,MED!$B$15))))))))))))))</f>
        <v>5</v>
      </c>
      <c r="K8" s="10">
        <f>IF(0.5*(($B8*0.001)*((K$2*0.305)^2))&lt;=MED!$A$3,MED!$B$2,IF(0.5*(($B8*0.001)*((K$2*0.305)^2))&lt;=MED!$A$4,MED!$B$3,IF(0.5*(($B8*0.001)*((K$2*0.305)^2))&lt;=MED!$A$5,MED!$B$4,IF(0.5*(($B8*0.001)*((K$2*0.305)^2))&lt;=MED!$A$6,MED!$B$5,IF(0.5*(($B8*0.001)*((K$2*0.305)^2))&lt;=MED!$A$7,MED!$B$6,IF(0.5*(($B8*0.001)*((K$2*0.305)^2))&lt;=MED!$A$8,MED!$B$7,IF(0.5*(($B8*0.001)*((K$2*0.305)^2))&lt;=MED!$A$9,MED!$B$8,IF(0.5*(($B8*0.001)*((K$2*0.305)^2))&lt;=MED!$A$10,MED!$B$9,IF(0.5*(($B8*0.001)*((K$2*0.305)^2))&lt;=MED!$A$11,MED!$B$10,IF(0.5*(($B8*0.001)*((K$2*0.305)^2))&lt;=MED!$A$12,MED!$B$11,IF(0.5*(($B8*0.001)*((K$2*0.305)^2))&lt;=MED!$A$13,MED!$B$12,IF(0.5*(($B8*0.001)*((K$2*0.305)^2))&lt;=MED!$A$14,MED!$B$13,IF(0.5*(($B8*0.001)*((K$2*0.305)^2))&lt;=MED!$A$15,MED!$B$14,IF(0.5*(($B8*0.001)*((K$2*0.305)^2))&lt;=MED!$A$16,MED!$B$15))))))))))))))</f>
        <v>5</v>
      </c>
      <c r="L8" s="10">
        <f>IF(0.5*(($B8*0.001)*((L$2*0.305)^2))&lt;=MED!$A$3,MED!$B$2,IF(0.5*(($B8*0.001)*((L$2*0.305)^2))&lt;=MED!$A$4,MED!$B$3,IF(0.5*(($B8*0.001)*((L$2*0.305)^2))&lt;=MED!$A$5,MED!$B$4,IF(0.5*(($B8*0.001)*((L$2*0.305)^2))&lt;=MED!$A$6,MED!$B$5,IF(0.5*(($B8*0.001)*((L$2*0.305)^2))&lt;=MED!$A$7,MED!$B$6,IF(0.5*(($B8*0.001)*((L$2*0.305)^2))&lt;=MED!$A$8,MED!$B$7,IF(0.5*(($B8*0.001)*((L$2*0.305)^2))&lt;=MED!$A$9,MED!$B$8,IF(0.5*(($B8*0.001)*((L$2*0.305)^2))&lt;=MED!$A$10,MED!$B$9,IF(0.5*(($B8*0.001)*((L$2*0.305)^2))&lt;=MED!$A$11,MED!$B$10,IF(0.5*(($B8*0.001)*((L$2*0.305)^2))&lt;=MED!$A$12,MED!$B$11,IF(0.5*(($B8*0.001)*((L$2*0.305)^2))&lt;=MED!$A$13,MED!$B$12,IF(0.5*(($B8*0.001)*((L$2*0.305)^2))&lt;=MED!$A$14,MED!$B$13,IF(0.5*(($B8*0.001)*((L$2*0.305)^2))&lt;=MED!$A$15,MED!$B$14,IF(0.5*(($B8*0.001)*((L$2*0.305)^2))&lt;=MED!$A$16,MED!$B$15))))))))))))))</f>
        <v>5</v>
      </c>
      <c r="M8" s="10">
        <f>IF(0.5*(($B8*0.001)*((M$2*0.305)^2))&lt;=MED!$A$3,MED!$B$2,IF(0.5*(($B8*0.001)*((M$2*0.305)^2))&lt;=MED!$A$4,MED!$B$3,IF(0.5*(($B8*0.001)*((M$2*0.305)^2))&lt;=MED!$A$5,MED!$B$4,IF(0.5*(($B8*0.001)*((M$2*0.305)^2))&lt;=MED!$A$6,MED!$B$5,IF(0.5*(($B8*0.001)*((M$2*0.305)^2))&lt;=MED!$A$7,MED!$B$6,IF(0.5*(($B8*0.001)*((M$2*0.305)^2))&lt;=MED!$A$8,MED!$B$7,IF(0.5*(($B8*0.001)*((M$2*0.305)^2))&lt;=MED!$A$9,MED!$B$8,IF(0.5*(($B8*0.001)*((M$2*0.305)^2))&lt;=MED!$A$10,MED!$B$9,IF(0.5*(($B8*0.001)*((M$2*0.305)^2))&lt;=MED!$A$11,MED!$B$10,IF(0.5*(($B8*0.001)*((M$2*0.305)^2))&lt;=MED!$A$12,MED!$B$11,IF(0.5*(($B8*0.001)*((M$2*0.305)^2))&lt;=MED!$A$13,MED!$B$12,IF(0.5*(($B8*0.001)*((M$2*0.305)^2))&lt;=MED!$A$14,MED!$B$13,IF(0.5*(($B8*0.001)*((M$2*0.305)^2))&lt;=MED!$A$15,MED!$B$14,IF(0.5*(($B8*0.001)*((M$2*0.305)^2))&lt;=MED!$A$16,MED!$B$15))))))))))))))</f>
        <v>5</v>
      </c>
      <c r="N8" s="11">
        <f>IF(0.5*(($B8*0.001)*((N$2*0.305)^2))&lt;=MED!$A$3,MED!$B$2,IF(0.5*(($B8*0.001)*((N$2*0.305)^2))&lt;=MED!$A$4,MED!$B$3,IF(0.5*(($B8*0.001)*((N$2*0.305)^2))&lt;=MED!$A$5,MED!$B$4,IF(0.5*(($B8*0.001)*((N$2*0.305)^2))&lt;=MED!$A$6,MED!$B$5,IF(0.5*(($B8*0.001)*((N$2*0.305)^2))&lt;=MED!$A$7,MED!$B$6,IF(0.5*(($B8*0.001)*((N$2*0.305)^2))&lt;=MED!$A$8,MED!$B$7,IF(0.5*(($B8*0.001)*((N$2*0.305)^2))&lt;=MED!$A$9,MED!$B$8,IF(0.5*(($B8*0.001)*((N$2*0.305)^2))&lt;=MED!$A$10,MED!$B$9,IF(0.5*(($B8*0.001)*((N$2*0.305)^2))&lt;=MED!$A$11,MED!$B$10,IF(0.5*(($B8*0.001)*((N$2*0.305)^2))&lt;=MED!$A$12,MED!$B$11,IF(0.5*(($B8*0.001)*((N$2*0.305)^2))&lt;=MED!$A$13,MED!$B$12,IF(0.5*(($B8*0.001)*((N$2*0.305)^2))&lt;=MED!$A$14,MED!$B$13,IF(0.5*(($B8*0.001)*((N$2*0.305)^2))&lt;=MED!$A$15,MED!$B$14,IF(0.5*(($B8*0.001)*((N$2*0.305)^2))&lt;=MED!$A$16,MED!$B$15))))))))))))))</f>
        <v>50</v>
      </c>
      <c r="O8" s="11">
        <f>IF(0.5*(($B8*0.001)*((O$2*0.305)^2))&lt;=MED!$A$3,MED!$B$2,IF(0.5*(($B8*0.001)*((O$2*0.305)^2))&lt;=MED!$A$4,MED!$B$3,IF(0.5*(($B8*0.001)*((O$2*0.305)^2))&lt;=MED!$A$5,MED!$B$4,IF(0.5*(($B8*0.001)*((O$2*0.305)^2))&lt;=MED!$A$6,MED!$B$5,IF(0.5*(($B8*0.001)*((O$2*0.305)^2))&lt;=MED!$A$7,MED!$B$6,IF(0.5*(($B8*0.001)*((O$2*0.305)^2))&lt;=MED!$A$8,MED!$B$7,IF(0.5*(($B8*0.001)*((O$2*0.305)^2))&lt;=MED!$A$9,MED!$B$8,IF(0.5*(($B8*0.001)*((O$2*0.305)^2))&lt;=MED!$A$10,MED!$B$9,IF(0.5*(($B8*0.001)*((O$2*0.305)^2))&lt;=MED!$A$11,MED!$B$10,IF(0.5*(($B8*0.001)*((O$2*0.305)^2))&lt;=MED!$A$12,MED!$B$11,IF(0.5*(($B8*0.001)*((O$2*0.305)^2))&lt;=MED!$A$13,MED!$B$12,IF(0.5*(($B8*0.001)*((O$2*0.305)^2))&lt;=MED!$A$14,MED!$B$13,IF(0.5*(($B8*0.001)*((O$2*0.305)^2))&lt;=MED!$A$15,MED!$B$14,IF(0.5*(($B8*0.001)*((O$2*0.305)^2))&lt;=MED!$A$16,MED!$B$15))))))))))))))</f>
        <v>50</v>
      </c>
      <c r="P8" s="9">
        <f>IF(0.5*(($B8*0.001)*((P$2*0.305)^2))&lt;=MED!$A$3,MED!$B$2,IF(0.5*(($B8*0.001)*((P$2*0.305)^2))&lt;=MED!$A$4,MED!$B$3,IF(0.5*(($B8*0.001)*((P$2*0.305)^2))&lt;=MED!$A$5,MED!$B$4,IF(0.5*(($B8*0.001)*((P$2*0.305)^2))&lt;=MED!$A$6,MED!$B$5,IF(0.5*(($B8*0.001)*((P$2*0.305)^2))&lt;=MED!$A$7,MED!$B$6,IF(0.5*(($B8*0.001)*((P$2*0.305)^2))&lt;=MED!$A$8,MED!$B$7,IF(0.5*(($B8*0.001)*((P$2*0.305)^2))&lt;=MED!$A$9,MED!$B$8,IF(0.5*(($B8*0.001)*((P$2*0.305)^2))&lt;=MED!$A$10,MED!$B$9,IF(0.5*(($B8*0.001)*((P$2*0.305)^2))&lt;=MED!$A$11,MED!$B$10,IF(0.5*(($B8*0.001)*((P$2*0.305)^2))&lt;=MED!$A$12,MED!$B$11,IF(0.5*(($B8*0.001)*((P$2*0.305)^2))&lt;=MED!$A$13,MED!$B$12,IF(0.5*(($B8*0.001)*((P$2*0.305)^2))&lt;=MED!$A$14,MED!$B$13,IF(0.5*(($B8*0.001)*((P$2*0.305)^2))&lt;=MED!$A$15,MED!$B$14,IF(0.5*(($B8*0.001)*((P$2*0.305)^2))&lt;=MED!$A$16,MED!$B$15))))))))))))))</f>
        <v>80</v>
      </c>
      <c r="Q8" s="9">
        <f>IF(0.5*(($B8*0.001)*((Q$2*0.305)^2))&lt;=MED!$A$3,MED!$B$2,IF(0.5*(($B8*0.001)*((Q$2*0.305)^2))&lt;=MED!$A$4,MED!$B$3,IF(0.5*(($B8*0.001)*((Q$2*0.305)^2))&lt;=MED!$A$5,MED!$B$4,IF(0.5*(($B8*0.001)*((Q$2*0.305)^2))&lt;=MED!$A$6,MED!$B$5,IF(0.5*(($B8*0.001)*((Q$2*0.305)^2))&lt;=MED!$A$7,MED!$B$6,IF(0.5*(($B8*0.001)*((Q$2*0.305)^2))&lt;=MED!$A$8,MED!$B$7,IF(0.5*(($B8*0.001)*((Q$2*0.305)^2))&lt;=MED!$A$9,MED!$B$8,IF(0.5*(($B8*0.001)*((Q$2*0.305)^2))&lt;=MED!$A$10,MED!$B$9,IF(0.5*(($B8*0.001)*((Q$2*0.305)^2))&lt;=MED!$A$11,MED!$B$10,IF(0.5*(($B8*0.001)*((Q$2*0.305)^2))&lt;=MED!$A$12,MED!$B$11,IF(0.5*(($B8*0.001)*((Q$2*0.305)^2))&lt;=MED!$A$13,MED!$B$12,IF(0.5*(($B8*0.001)*((Q$2*0.305)^2))&lt;=MED!$A$14,MED!$B$13,IF(0.5*(($B8*0.001)*((Q$2*0.305)^2))&lt;=MED!$A$15,MED!$B$14,IF(0.5*(($B8*0.001)*((Q$2*0.305)^2))&lt;=MED!$A$16,MED!$B$15))))))))))))))</f>
        <v>80</v>
      </c>
      <c r="R8" s="9">
        <f>IF(0.5*(($B8*0.001)*((R$2*0.305)^2))&lt;=MED!$A$3,MED!$B$2,IF(0.5*(($B8*0.001)*((R$2*0.305)^2))&lt;=MED!$A$4,MED!$B$3,IF(0.5*(($B8*0.001)*((R$2*0.305)^2))&lt;=MED!$A$5,MED!$B$4,IF(0.5*(($B8*0.001)*((R$2*0.305)^2))&lt;=MED!$A$6,MED!$B$5,IF(0.5*(($B8*0.001)*((R$2*0.305)^2))&lt;=MED!$A$7,MED!$B$6,IF(0.5*(($B8*0.001)*((R$2*0.305)^2))&lt;=MED!$A$8,MED!$B$7,IF(0.5*(($B8*0.001)*((R$2*0.305)^2))&lt;=MED!$A$9,MED!$B$8,IF(0.5*(($B8*0.001)*((R$2*0.305)^2))&lt;=MED!$A$10,MED!$B$9,IF(0.5*(($B8*0.001)*((R$2*0.305)^2))&lt;=MED!$A$11,MED!$B$10,IF(0.5*(($B8*0.001)*((R$2*0.305)^2))&lt;=MED!$A$12,MED!$B$11,IF(0.5*(($B8*0.001)*((R$2*0.305)^2))&lt;=MED!$A$13,MED!$B$12,IF(0.5*(($B8*0.001)*((R$2*0.305)^2))&lt;=MED!$A$14,MED!$B$13,IF(0.5*(($B8*0.001)*((R$2*0.305)^2))&lt;=MED!$A$15,MED!$B$14,IF(0.5*(($B8*0.001)*((R$2*0.305)^2))&lt;=MED!$A$16,MED!$B$15))))))))))))))</f>
        <v>80</v>
      </c>
      <c r="S8" s="9">
        <f>IF(0.5*(($B8*0.001)*((S$2*0.305)^2))&lt;=MED!$A$3,MED!$B$2,IF(0.5*(($B8*0.001)*((S$2*0.305)^2))&lt;=MED!$A$4,MED!$B$3,IF(0.5*(($B8*0.001)*((S$2*0.305)^2))&lt;=MED!$A$5,MED!$B$4,IF(0.5*(($B8*0.001)*((S$2*0.305)^2))&lt;=MED!$A$6,MED!$B$5,IF(0.5*(($B8*0.001)*((S$2*0.305)^2))&lt;=MED!$A$7,MED!$B$6,IF(0.5*(($B8*0.001)*((S$2*0.305)^2))&lt;=MED!$A$8,MED!$B$7,IF(0.5*(($B8*0.001)*((S$2*0.305)^2))&lt;=MED!$A$9,MED!$B$8,IF(0.5*(($B8*0.001)*((S$2*0.305)^2))&lt;=MED!$A$10,MED!$B$9,IF(0.5*(($B8*0.001)*((S$2*0.305)^2))&lt;=MED!$A$11,MED!$B$10,IF(0.5*(($B8*0.001)*((S$2*0.305)^2))&lt;=MED!$A$12,MED!$B$11,IF(0.5*(($B8*0.001)*((S$2*0.305)^2))&lt;=MED!$A$13,MED!$B$12,IF(0.5*(($B8*0.001)*((S$2*0.305)^2))&lt;=MED!$A$14,MED!$B$13,IF(0.5*(($B8*0.001)*((S$2*0.305)^2))&lt;=MED!$A$15,MED!$B$14,IF(0.5*(($B8*0.001)*((S$2*0.305)^2))&lt;=MED!$A$16,MED!$B$15))))))))))))))</f>
        <v>80</v>
      </c>
      <c r="T8" s="13">
        <f>IF(0.5*(($B8*0.001)*((T$2*0.305)^2))&lt;=MED!$A$3,MED!$B$2,IF(0.5*(($B8*0.001)*((T$2*0.305)^2))&lt;=MED!$A$4,MED!$B$3,IF(0.5*(($B8*0.001)*((T$2*0.305)^2))&lt;=MED!$A$5,MED!$B$4,IF(0.5*(($B8*0.001)*((T$2*0.305)^2))&lt;=MED!$A$6,MED!$B$5,IF(0.5*(($B8*0.001)*((T$2*0.305)^2))&lt;=MED!$A$7,MED!$B$6,IF(0.5*(($B8*0.001)*((T$2*0.305)^2))&lt;=MED!$A$8,MED!$B$7,IF(0.5*(($B8*0.001)*((T$2*0.305)^2))&lt;=MED!$A$9,MED!$B$8,IF(0.5*(($B8*0.001)*((T$2*0.305)^2))&lt;=MED!$A$10,MED!$B$9,IF(0.5*(($B8*0.001)*((T$2*0.305)^2))&lt;=MED!$A$11,MED!$B$10,IF(0.5*(($B8*0.001)*((T$2*0.305)^2))&lt;=MED!$A$12,MED!$B$11,IF(0.5*(($B8*0.001)*((T$2*0.305)^2))&lt;=MED!$A$13,MED!$B$12,IF(0.5*(($B8*0.001)*((T$2*0.305)^2))&lt;=MED!$A$14,MED!$B$13,IF(0.5*(($B8*0.001)*((T$2*0.305)^2))&lt;=MED!$A$15,MED!$B$14,IF(0.5*(($B8*0.001)*((T$2*0.305)^2))&lt;=MED!$A$16,MED!$B$15))))))))))))))</f>
        <v>100</v>
      </c>
      <c r="U8" s="13">
        <f>IF(0.5*(($B8*0.001)*((U$2*0.305)^2))&lt;=MED!$A$3,MED!$B$2,IF(0.5*(($B8*0.001)*((U$2*0.305)^2))&lt;=MED!$A$4,MED!$B$3,IF(0.5*(($B8*0.001)*((U$2*0.305)^2))&lt;=MED!$A$5,MED!$B$4,IF(0.5*(($B8*0.001)*((U$2*0.305)^2))&lt;=MED!$A$6,MED!$B$5,IF(0.5*(($B8*0.001)*((U$2*0.305)^2))&lt;=MED!$A$7,MED!$B$6,IF(0.5*(($B8*0.001)*((U$2*0.305)^2))&lt;=MED!$A$8,MED!$B$7,IF(0.5*(($B8*0.001)*((U$2*0.305)^2))&lt;=MED!$A$9,MED!$B$8,IF(0.5*(($B8*0.001)*((U$2*0.305)^2))&lt;=MED!$A$10,MED!$B$9,IF(0.5*(($B8*0.001)*((U$2*0.305)^2))&lt;=MED!$A$11,MED!$B$10,IF(0.5*(($B8*0.001)*((U$2*0.305)^2))&lt;=MED!$A$12,MED!$B$11,IF(0.5*(($B8*0.001)*((U$2*0.305)^2))&lt;=MED!$A$13,MED!$B$12,IF(0.5*(($B8*0.001)*((U$2*0.305)^2))&lt;=MED!$A$14,MED!$B$13,IF(0.5*(($B8*0.001)*((U$2*0.305)^2))&lt;=MED!$A$15,MED!$B$14,IF(0.5*(($B8*0.001)*((U$2*0.305)^2))&lt;=MED!$A$16,MED!$B$15))))))))))))))</f>
        <v>100</v>
      </c>
    </row>
    <row r="9" spans="1:22" x14ac:dyDescent="0.25">
      <c r="A9" s="41"/>
      <c r="B9" s="7">
        <v>0.36</v>
      </c>
      <c r="C9" s="8">
        <f>IF(0.5*(($B9*0.001)*((C$2*0.305)^2))&lt;=MED!$A$3,MED!$B$2,IF(0.5*(($B9*0.001)*((C$2*0.305)^2))&lt;=MED!$A$4,MED!$B$3,IF(0.5*(($B9*0.001)*((C$2*0.305)^2))&lt;=MED!$A$5,MED!$B$4,IF(0.5*(($B9*0.001)*((C$2*0.305)^2))&lt;=MED!$A$6,MED!$B$5,IF(0.5*(($B9*0.001)*((C$2*0.305)^2))&lt;=MED!$A$7,MED!$B$6,IF(0.5*(($B9*0.001)*((C$2*0.305)^2))&lt;=MED!$A$8,MED!$B$7,IF(0.5*(($B9*0.001)*((C$2*0.305)^2))&lt;=MED!$A$9,MED!$B$8,IF(0.5*(($B9*0.001)*((C$2*0.305)^2))&lt;=MED!$A$10,MED!$B$9,IF(0.5*(($B9*0.001)*((C$2*0.305)^2))&lt;=MED!$A$11,MED!$B$10,IF(0.5*(($B9*0.001)*((C$2*0.305)^2))&lt;=MED!$A$12,MED!$B$11,IF(0.5*(($B9*0.001)*((C$2*0.305)^2))&lt;=MED!$A$13,MED!$B$12,IF(0.5*(($B9*0.001)*((C$2*0.305)^2))&lt;=MED!$A$14,MED!$B$13,IF(0.5*(($B9*0.001)*((C$2*0.305)^2))&lt;=MED!$A$15,MED!$B$14,IF(0.5*(($B15*0.001)*((C$2*0.305)^2))&lt;=MED!$A$16,MED!$B$15))))))))))))))</f>
        <v>5</v>
      </c>
      <c r="D9" s="8">
        <f>IF(0.5*(($B9*0.001)*((D$2*0.305)^2))&lt;=MED!$A$3,MED!$B$2,IF(0.5*(($B9*0.001)*((D$2*0.305)^2))&lt;=MED!$A$4,MED!$B$3,IF(0.5*(($B9*0.001)*((D$2*0.305)^2))&lt;=MED!$A$5,MED!$B$4,IF(0.5*(($B9*0.001)*((D$2*0.305)^2))&lt;=MED!$A$6,MED!$B$5,IF(0.5*(($B9*0.001)*((D$2*0.305)^2))&lt;=MED!$A$7,MED!$B$6,IF(0.5*(($B9*0.001)*((D$2*0.305)^2))&lt;=MED!$A$8,MED!$B$7,IF(0.5*(($B9*0.001)*((D$2*0.305)^2))&lt;=MED!$A$9,MED!$B$8,IF(0.5*(($B9*0.001)*((D$2*0.305)^2))&lt;=MED!$A$10,MED!$B$9,IF(0.5*(($B9*0.001)*((D$2*0.305)^2))&lt;=MED!$A$11,MED!$B$10,IF(0.5*(($B9*0.001)*((D$2*0.305)^2))&lt;=MED!$A$12,MED!$B$11,IF(0.5*(($B9*0.001)*((D$2*0.305)^2))&lt;=MED!$A$13,MED!$B$12,IF(0.5*(($B9*0.001)*((D$2*0.305)^2))&lt;=MED!$A$14,MED!$B$13,IF(0.5*(($B9*0.001)*((D$2*0.305)^2))&lt;=MED!#REF!,MED!$B$14,IF(0.5*(($B9*0.001)*((D$2*0.305)^2))&lt;=MED!#REF!,MED!#REF!))))))))))))))</f>
        <v>5</v>
      </c>
      <c r="E9" s="8">
        <f>IF(0.5*(($B9*0.001)*((E$2*0.305)^2))&lt;=MED!$A$3,MED!$B$2,IF(0.5*(($B9*0.001)*((E$2*0.305)^2))&lt;=MED!$A$4,MED!$B$3,IF(0.5*(($B9*0.001)*((E$2*0.305)^2))&lt;=MED!$A$5,MED!$B$4,IF(0.5*(($B9*0.001)*((E$2*0.305)^2))&lt;=MED!$A$6,MED!$B$5,IF(0.5*(($B9*0.001)*((E$2*0.305)^2))&lt;=MED!$A$7,MED!$B$6,IF(0.5*(($B9*0.001)*((E$2*0.305)^2))&lt;=MED!$A$8,MED!$B$7,IF(0.5*(($B9*0.001)*((E$2*0.305)^2))&lt;=MED!$A$9,MED!$B$8,IF(0.5*(($B9*0.001)*((E$2*0.305)^2))&lt;=MED!$A$10,MED!$B$9,IF(0.5*(($B9*0.001)*((E$2*0.305)^2))&lt;=MED!$A$11,MED!$B$10,IF(0.5*(($B9*0.001)*((E$2*0.305)^2))&lt;=MED!$A$12,MED!$B$11,IF(0.5*(($B9*0.001)*((E$2*0.305)^2))&lt;=MED!$A$13,MED!$B$12,IF(0.5*(($B9*0.001)*((E$2*0.305)^2))&lt;=MED!$A$14,MED!$B$13,IF(0.5*(($B9*0.001)*((E$2*0.305)^2))&lt;=MED!$A$15,MED!$B$14,IF(0.5*(($B9*0.001)*((E$2*0.305)^2))&lt;=MED!$A$16,MED!$B$15))))))))))))))</f>
        <v>5</v>
      </c>
      <c r="F9" s="10">
        <f>IF(0.5*(($B9*0.001)*((F$2*0.305)^2))&lt;=MED!$A$3,MED!$B$2,IF(0.5*(($B9*0.001)*((F$2*0.305)^2))&lt;=MED!$A$4,MED!$B$3,IF(0.5*(($B9*0.001)*((F$2*0.305)^2))&lt;=MED!$A$5,MED!$B$4,IF(0.5*(($B9*0.001)*((F$2*0.305)^2))&lt;=MED!$A$6,MED!$B$5,IF(0.5*(($B9*0.001)*((F$2*0.305)^2))&lt;=MED!$A$7,MED!$B$6,IF(0.5*(($B9*0.001)*((F$2*0.305)^2))&lt;=MED!$A$8,MED!$B$7,IF(0.5*(($B9*0.001)*((F$2*0.305)^2))&lt;=MED!$A$9,MED!$B$8,IF(0.5*(($B9*0.001)*((F$2*0.305)^2))&lt;=MED!$A$10,MED!$B$9,IF(0.5*(($B9*0.001)*((F$2*0.305)^2))&lt;=MED!$A$11,MED!$B$10,IF(0.5*(($B9*0.001)*((F$2*0.305)^2))&lt;=MED!$A$12,MED!$B$11,IF(0.5*(($B9*0.001)*((F$2*0.305)^2))&lt;=MED!$A$13,MED!$B$12,IF(0.5*(($B9*0.001)*((F$2*0.305)^2))&lt;=MED!$A$14,MED!$B$13,IF(0.5*(($B9*0.001)*((F$2*0.305)^2))&lt;=MED!$A$15,MED!$B$14,IF(0.5*(($B9*0.001)*((F$2*0.305)^2))&lt;=MED!$A$16,MED!$B$15))))))))))))))</f>
        <v>5</v>
      </c>
      <c r="G9" s="10">
        <f>IF(0.5*(($B9*0.001)*((G$2*0.305)^2))&lt;=MED!$A$3,MED!$B$2,IF(0.5*(($B9*0.001)*((G$2*0.305)^2))&lt;=MED!$A$4,MED!$B$3,IF(0.5*(($B9*0.001)*((G$2*0.305)^2))&lt;=MED!$A$5,MED!$B$4,IF(0.5*(($B9*0.001)*((G$2*0.305)^2))&lt;=MED!$A$6,MED!$B$5,IF(0.5*(($B9*0.001)*((G$2*0.305)^2))&lt;=MED!$A$7,MED!$B$6,IF(0.5*(($B9*0.001)*((G$2*0.305)^2))&lt;=MED!$A$8,MED!$B$7,IF(0.5*(($B9*0.001)*((G$2*0.305)^2))&lt;=MED!$A$9,MED!$B$8,IF(0.5*(($B9*0.001)*((G$2*0.305)^2))&lt;=MED!$A$10,MED!$B$9,IF(0.5*(($B9*0.001)*((G$2*0.305)^2))&lt;=MED!$A$11,MED!$B$10,IF(0.5*(($B9*0.001)*((G$2*0.305)^2))&lt;=MED!$A$12,MED!$B$11,IF(0.5*(($B9*0.001)*((G$2*0.305)^2))&lt;=MED!$A$13,MED!$B$12,IF(0.5*(($B9*0.001)*((G$2*0.305)^2))&lt;=MED!$A$14,MED!$B$13,IF(0.5*(($B9*0.001)*((G$2*0.305)^2))&lt;=MED!$A$15,MED!$B$14,IF(0.5*(($B9*0.001)*((G$2*0.305)^2))&lt;=MED!$A$16,MED!$B$15))))))))))))))</f>
        <v>5</v>
      </c>
      <c r="H9" s="10">
        <f>IF(0.5*(($B9*0.001)*((H$2*0.305)^2))&lt;=MED!$A$3,MED!$B$2,IF(0.5*(($B9*0.001)*((H$2*0.305)^2))&lt;=MED!$A$4,MED!$B$3,IF(0.5*(($B9*0.001)*((H$2*0.305)^2))&lt;=MED!$A$5,MED!$B$4,IF(0.5*(($B9*0.001)*((H$2*0.305)^2))&lt;=MED!$A$6,MED!$B$5,IF(0.5*(($B9*0.001)*((H$2*0.305)^2))&lt;=MED!$A$7,MED!$B$6,IF(0.5*(($B9*0.001)*((H$2*0.305)^2))&lt;=MED!$A$8,MED!$B$7,IF(0.5*(($B9*0.001)*((H$2*0.305)^2))&lt;=MED!$A$9,MED!$B$8,IF(0.5*(($B9*0.001)*((H$2*0.305)^2))&lt;=MED!$A$10,MED!$B$9,IF(0.5*(($B9*0.001)*((H$2*0.305)^2))&lt;=MED!$A$11,MED!$B$10,IF(0.5*(($B9*0.001)*((H$2*0.305)^2))&lt;=MED!$A$12,MED!$B$11,IF(0.5*(($B9*0.001)*((H$2*0.305)^2))&lt;=MED!$A$13,MED!$B$12,IF(0.5*(($B9*0.001)*((H$2*0.305)^2))&lt;=MED!$A$14,MED!$B$13,IF(0.5*(($B9*0.001)*((H$2*0.305)^2))&lt;=MED!$A$15,MED!$B$14,IF(0.5*(($B9*0.001)*((H$2*0.305)^2))&lt;=MED!$A$16,MED!$B$15))))))))))))))</f>
        <v>5</v>
      </c>
      <c r="I9" s="10">
        <f>IF(0.5*(($B9*0.001)*((I$2*0.305)^2))&lt;=MED!$A$3,MED!$B$2,IF(0.5*(($B9*0.001)*((I$2*0.305)^2))&lt;=MED!$A$4,MED!$B$3,IF(0.5*(($B9*0.001)*((I$2*0.305)^2))&lt;=MED!$A$5,MED!$B$4,IF(0.5*(($B9*0.001)*((I$2*0.305)^2))&lt;=MED!$A$6,MED!$B$5,IF(0.5*(($B9*0.001)*((I$2*0.305)^2))&lt;=MED!$A$7,MED!$B$6,IF(0.5*(($B9*0.001)*((I$2*0.305)^2))&lt;=MED!$A$8,MED!$B$7,IF(0.5*(($B9*0.001)*((I$2*0.305)^2))&lt;=MED!$A$9,MED!$B$8,IF(0.5*(($B9*0.001)*((I$2*0.305)^2))&lt;=MED!$A$10,MED!$B$9,IF(0.5*(($B9*0.001)*((I$2*0.305)^2))&lt;=MED!$A$11,MED!$B$10,IF(0.5*(($B9*0.001)*((I$2*0.305)^2))&lt;=MED!$A$12,MED!$B$11,IF(0.5*(($B9*0.001)*((I$2*0.305)^2))&lt;=MED!$A$13,MED!$B$12,IF(0.5*(($B9*0.001)*((I$2*0.305)^2))&lt;=MED!$A$14,MED!$B$13,IF(0.5*(($B9*0.001)*((I$2*0.305)^2))&lt;=MED!$A$15,MED!$B$14,IF(0.5*(($B9*0.001)*((I$2*0.305)^2))&lt;=MED!$A$16,MED!$B$15))))))))))))))</f>
        <v>5</v>
      </c>
      <c r="J9" s="10">
        <f>IF(0.5*(($B9*0.001)*((J$2*0.305)^2))&lt;=MED!$A$3,MED!$B$2,IF(0.5*(($B9*0.001)*((J$2*0.305)^2))&lt;=MED!$A$4,MED!$B$3,IF(0.5*(($B9*0.001)*((J$2*0.305)^2))&lt;=MED!$A$5,MED!$B$4,IF(0.5*(($B9*0.001)*((J$2*0.305)^2))&lt;=MED!$A$6,MED!$B$5,IF(0.5*(($B9*0.001)*((J$2*0.305)^2))&lt;=MED!$A$7,MED!$B$6,IF(0.5*(($B9*0.001)*((J$2*0.305)^2))&lt;=MED!$A$8,MED!$B$7,IF(0.5*(($B9*0.001)*((J$2*0.305)^2))&lt;=MED!$A$9,MED!$B$8,IF(0.5*(($B9*0.001)*((J$2*0.305)^2))&lt;=MED!$A$10,MED!$B$9,IF(0.5*(($B9*0.001)*((J$2*0.305)^2))&lt;=MED!$A$11,MED!$B$10,IF(0.5*(($B9*0.001)*((J$2*0.305)^2))&lt;=MED!$A$12,MED!$B$11,IF(0.5*(($B9*0.001)*((J$2*0.305)^2))&lt;=MED!$A$13,MED!$B$12,IF(0.5*(($B9*0.001)*((J$2*0.305)^2))&lt;=MED!$A$14,MED!$B$13,IF(0.5*(($B9*0.001)*((J$2*0.305)^2))&lt;=MED!$A$15,MED!$B$14,IF(0.5*(($B9*0.001)*((J$2*0.305)^2))&lt;=MED!$A$16,MED!$B$15))))))))))))))</f>
        <v>5</v>
      </c>
      <c r="K9" s="10">
        <f>IF(0.5*(($B9*0.001)*((K$2*0.305)^2))&lt;=MED!$A$3,MED!$B$2,IF(0.5*(($B9*0.001)*((K$2*0.305)^2))&lt;=MED!$A$4,MED!$B$3,IF(0.5*(($B9*0.001)*((K$2*0.305)^2))&lt;=MED!$A$5,MED!$B$4,IF(0.5*(($B9*0.001)*((K$2*0.305)^2))&lt;=MED!$A$6,MED!$B$5,IF(0.5*(($B9*0.001)*((K$2*0.305)^2))&lt;=MED!$A$7,MED!$B$6,IF(0.5*(($B9*0.001)*((K$2*0.305)^2))&lt;=MED!$A$8,MED!$B$7,IF(0.5*(($B9*0.001)*((K$2*0.305)^2))&lt;=MED!$A$9,MED!$B$8,IF(0.5*(($B9*0.001)*((K$2*0.305)^2))&lt;=MED!$A$10,MED!$B$9,IF(0.5*(($B9*0.001)*((K$2*0.305)^2))&lt;=MED!$A$11,MED!$B$10,IF(0.5*(($B9*0.001)*((K$2*0.305)^2))&lt;=MED!$A$12,MED!$B$11,IF(0.5*(($B9*0.001)*((K$2*0.305)^2))&lt;=MED!$A$13,MED!$B$12,IF(0.5*(($B9*0.001)*((K$2*0.305)^2))&lt;=MED!$A$14,MED!$B$13,IF(0.5*(($B9*0.001)*((K$2*0.305)^2))&lt;=MED!$A$15,MED!$B$14,IF(0.5*(($B9*0.001)*((K$2*0.305)^2))&lt;=MED!$A$16,MED!$B$15))))))))))))))</f>
        <v>5</v>
      </c>
      <c r="L9" s="11">
        <f>IF(0.5*(($B9*0.001)*((L$2*0.305)^2))&lt;=MED!$A$3,MED!$B$2,IF(0.5*(($B9*0.001)*((L$2*0.305)^2))&lt;=MED!$A$4,MED!$B$3,IF(0.5*(($B9*0.001)*((L$2*0.305)^2))&lt;=MED!$A$5,MED!$B$4,IF(0.5*(($B9*0.001)*((L$2*0.305)^2))&lt;=MED!$A$6,MED!$B$5,IF(0.5*(($B9*0.001)*((L$2*0.305)^2))&lt;=MED!$A$7,MED!$B$6,IF(0.5*(($B9*0.001)*((L$2*0.305)^2))&lt;=MED!$A$8,MED!$B$7,IF(0.5*(($B9*0.001)*((L$2*0.305)^2))&lt;=MED!$A$9,MED!$B$8,IF(0.5*(($B9*0.001)*((L$2*0.305)^2))&lt;=MED!$A$10,MED!$B$9,IF(0.5*(($B9*0.001)*((L$2*0.305)^2))&lt;=MED!$A$11,MED!$B$10,IF(0.5*(($B9*0.001)*((L$2*0.305)^2))&lt;=MED!$A$12,MED!$B$11,IF(0.5*(($B9*0.001)*((L$2*0.305)^2))&lt;=MED!$A$13,MED!$B$12,IF(0.5*(($B9*0.001)*((L$2*0.305)^2))&lt;=MED!$A$14,MED!$B$13,IF(0.5*(($B9*0.001)*((L$2*0.305)^2))&lt;=MED!$A$15,MED!$B$14,IF(0.5*(($B9*0.001)*((L$2*0.305)^2))&lt;=MED!$A$16,MED!$B$15))))))))))))))</f>
        <v>50</v>
      </c>
      <c r="M9" s="11">
        <f>IF(0.5*(($B9*0.001)*((M$2*0.305)^2))&lt;=MED!$A$3,MED!$B$2,IF(0.5*(($B9*0.001)*((M$2*0.305)^2))&lt;=MED!$A$4,MED!$B$3,IF(0.5*(($B9*0.001)*((M$2*0.305)^2))&lt;=MED!$A$5,MED!$B$4,IF(0.5*(($B9*0.001)*((M$2*0.305)^2))&lt;=MED!$A$6,MED!$B$5,IF(0.5*(($B9*0.001)*((M$2*0.305)^2))&lt;=MED!$A$7,MED!$B$6,IF(0.5*(($B9*0.001)*((M$2*0.305)^2))&lt;=MED!$A$8,MED!$B$7,IF(0.5*(($B9*0.001)*((M$2*0.305)^2))&lt;=MED!$A$9,MED!$B$8,IF(0.5*(($B9*0.001)*((M$2*0.305)^2))&lt;=MED!$A$10,MED!$B$9,IF(0.5*(($B9*0.001)*((M$2*0.305)^2))&lt;=MED!$A$11,MED!$B$10,IF(0.5*(($B9*0.001)*((M$2*0.305)^2))&lt;=MED!$A$12,MED!$B$11,IF(0.5*(($B9*0.001)*((M$2*0.305)^2))&lt;=MED!$A$13,MED!$B$12,IF(0.5*(($B9*0.001)*((M$2*0.305)^2))&lt;=MED!$A$14,MED!$B$13,IF(0.5*(($B9*0.001)*((M$2*0.305)^2))&lt;=MED!$A$15,MED!$B$14,IF(0.5*(($B9*0.001)*((M$2*0.305)^2))&lt;=MED!$A$16,MED!$B$15))))))))))))))</f>
        <v>50</v>
      </c>
      <c r="N9" s="9">
        <f>IF(0.5*(($B9*0.001)*((N$2*0.305)^2))&lt;=MED!$A$3,MED!$B$2,IF(0.5*(($B9*0.001)*((N$2*0.305)^2))&lt;=MED!$A$4,MED!$B$3,IF(0.5*(($B9*0.001)*((N$2*0.305)^2))&lt;=MED!$A$5,MED!$B$4,IF(0.5*(($B9*0.001)*((N$2*0.305)^2))&lt;=MED!$A$6,MED!$B$5,IF(0.5*(($B9*0.001)*((N$2*0.305)^2))&lt;=MED!$A$7,MED!$B$6,IF(0.5*(($B9*0.001)*((N$2*0.305)^2))&lt;=MED!$A$8,MED!$B$7,IF(0.5*(($B9*0.001)*((N$2*0.305)^2))&lt;=MED!$A$9,MED!$B$8,IF(0.5*(($B9*0.001)*((N$2*0.305)^2))&lt;=MED!$A$10,MED!$B$9,IF(0.5*(($B9*0.001)*((N$2*0.305)^2))&lt;=MED!$A$11,MED!$B$10,IF(0.5*(($B9*0.001)*((N$2*0.305)^2))&lt;=MED!$A$12,MED!$B$11,IF(0.5*(($B9*0.001)*((N$2*0.305)^2))&lt;=MED!$A$13,MED!$B$12,IF(0.5*(($B9*0.001)*((N$2*0.305)^2))&lt;=MED!$A$14,MED!$B$13,IF(0.5*(($B9*0.001)*((N$2*0.305)^2))&lt;=MED!$A$15,MED!$B$14,IF(0.5*(($B9*0.001)*((N$2*0.305)^2))&lt;=MED!$A$16,MED!$B$15))))))))))))))</f>
        <v>80</v>
      </c>
      <c r="O9" s="9">
        <f>IF(0.5*(($B9*0.001)*((O$2*0.305)^2))&lt;=MED!$A$3,MED!$B$2,IF(0.5*(($B9*0.001)*((O$2*0.305)^2))&lt;=MED!$A$4,MED!$B$3,IF(0.5*(($B9*0.001)*((O$2*0.305)^2))&lt;=MED!$A$5,MED!$B$4,IF(0.5*(($B9*0.001)*((O$2*0.305)^2))&lt;=MED!$A$6,MED!$B$5,IF(0.5*(($B9*0.001)*((O$2*0.305)^2))&lt;=MED!$A$7,MED!$B$6,IF(0.5*(($B9*0.001)*((O$2*0.305)^2))&lt;=MED!$A$8,MED!$B$7,IF(0.5*(($B9*0.001)*((O$2*0.305)^2))&lt;=MED!$A$9,MED!$B$8,IF(0.5*(($B9*0.001)*((O$2*0.305)^2))&lt;=MED!$A$10,MED!$B$9,IF(0.5*(($B9*0.001)*((O$2*0.305)^2))&lt;=MED!$A$11,MED!$B$10,IF(0.5*(($B9*0.001)*((O$2*0.305)^2))&lt;=MED!$A$12,MED!$B$11,IF(0.5*(($B9*0.001)*((O$2*0.305)^2))&lt;=MED!$A$13,MED!$B$12,IF(0.5*(($B9*0.001)*((O$2*0.305)^2))&lt;=MED!$A$14,MED!$B$13,IF(0.5*(($B9*0.001)*((O$2*0.305)^2))&lt;=MED!$A$15,MED!$B$14,IF(0.5*(($B9*0.001)*((O$2*0.305)^2))&lt;=MED!$A$16,MED!$B$15))))))))))))))</f>
        <v>80</v>
      </c>
      <c r="P9" s="9">
        <f>IF(0.5*(($B9*0.001)*((P$2*0.305)^2))&lt;=MED!$A$3,MED!$B$2,IF(0.5*(($B9*0.001)*((P$2*0.305)^2))&lt;=MED!$A$4,MED!$B$3,IF(0.5*(($B9*0.001)*((P$2*0.305)^2))&lt;=MED!$A$5,MED!$B$4,IF(0.5*(($B9*0.001)*((P$2*0.305)^2))&lt;=MED!$A$6,MED!$B$5,IF(0.5*(($B9*0.001)*((P$2*0.305)^2))&lt;=MED!$A$7,MED!$B$6,IF(0.5*(($B9*0.001)*((P$2*0.305)^2))&lt;=MED!$A$8,MED!$B$7,IF(0.5*(($B9*0.001)*((P$2*0.305)^2))&lt;=MED!$A$9,MED!$B$8,IF(0.5*(($B9*0.001)*((P$2*0.305)^2))&lt;=MED!$A$10,MED!$B$9,IF(0.5*(($B9*0.001)*((P$2*0.305)^2))&lt;=MED!$A$11,MED!$B$10,IF(0.5*(($B9*0.001)*((P$2*0.305)^2))&lt;=MED!$A$12,MED!$B$11,IF(0.5*(($B9*0.001)*((P$2*0.305)^2))&lt;=MED!$A$13,MED!$B$12,IF(0.5*(($B9*0.001)*((P$2*0.305)^2))&lt;=MED!$A$14,MED!$B$13,IF(0.5*(($B9*0.001)*((P$2*0.305)^2))&lt;=MED!$A$15,MED!$B$14,IF(0.5*(($B9*0.001)*((P$2*0.305)^2))&lt;=MED!$A$16,MED!$B$15))))))))))))))</f>
        <v>80</v>
      </c>
      <c r="Q9" s="9">
        <f>IF(0.5*(($B9*0.001)*((Q$2*0.305)^2))&lt;=MED!$A$3,MED!$B$2,IF(0.5*(($B9*0.001)*((Q$2*0.305)^2))&lt;=MED!$A$4,MED!$B$3,IF(0.5*(($B9*0.001)*((Q$2*0.305)^2))&lt;=MED!$A$5,MED!$B$4,IF(0.5*(($B9*0.001)*((Q$2*0.305)^2))&lt;=MED!$A$6,MED!$B$5,IF(0.5*(($B9*0.001)*((Q$2*0.305)^2))&lt;=MED!$A$7,MED!$B$6,IF(0.5*(($B9*0.001)*((Q$2*0.305)^2))&lt;=MED!$A$8,MED!$B$7,IF(0.5*(($B9*0.001)*((Q$2*0.305)^2))&lt;=MED!$A$9,MED!$B$8,IF(0.5*(($B9*0.001)*((Q$2*0.305)^2))&lt;=MED!$A$10,MED!$B$9,IF(0.5*(($B9*0.001)*((Q$2*0.305)^2))&lt;=MED!$A$11,MED!$B$10,IF(0.5*(($B9*0.001)*((Q$2*0.305)^2))&lt;=MED!$A$12,MED!$B$11,IF(0.5*(($B9*0.001)*((Q$2*0.305)^2))&lt;=MED!$A$13,MED!$B$12,IF(0.5*(($B9*0.001)*((Q$2*0.305)^2))&lt;=MED!$A$14,MED!$B$13,IF(0.5*(($B9*0.001)*((Q$2*0.305)^2))&lt;=MED!$A$15,MED!$B$14,IF(0.5*(($B9*0.001)*((Q$2*0.305)^2))&lt;=MED!$A$16,MED!$B$15))))))))))))))</f>
        <v>80</v>
      </c>
      <c r="R9" s="13">
        <f>IF(0.5*(($B9*0.001)*((R$2*0.305)^2))&lt;=MED!$A$3,MED!$B$2,IF(0.5*(($B9*0.001)*((R$2*0.305)^2))&lt;=MED!$A$4,MED!$B$3,IF(0.5*(($B9*0.001)*((R$2*0.305)^2))&lt;=MED!$A$5,MED!$B$4,IF(0.5*(($B9*0.001)*((R$2*0.305)^2))&lt;=MED!$A$6,MED!$B$5,IF(0.5*(($B9*0.001)*((R$2*0.305)^2))&lt;=MED!$A$7,MED!$B$6,IF(0.5*(($B9*0.001)*((R$2*0.305)^2))&lt;=MED!$A$8,MED!$B$7,IF(0.5*(($B9*0.001)*((R$2*0.305)^2))&lt;=MED!$A$9,MED!$B$8,IF(0.5*(($B9*0.001)*((R$2*0.305)^2))&lt;=MED!$A$10,MED!$B$9,IF(0.5*(($B9*0.001)*((R$2*0.305)^2))&lt;=MED!$A$11,MED!$B$10,IF(0.5*(($B9*0.001)*((R$2*0.305)^2))&lt;=MED!$A$12,MED!$B$11,IF(0.5*(($B9*0.001)*((R$2*0.305)^2))&lt;=MED!$A$13,MED!$B$12,IF(0.5*(($B9*0.001)*((R$2*0.305)^2))&lt;=MED!$A$14,MED!$B$13,IF(0.5*(($B9*0.001)*((R$2*0.305)^2))&lt;=MED!$A$15,MED!$B$14,IF(0.5*(($B9*0.001)*((R$2*0.305)^2))&lt;=MED!$A$16,MED!$B$15))))))))))))))</f>
        <v>100</v>
      </c>
      <c r="S9" s="13">
        <f>IF(0.5*(($B9*0.001)*((S$2*0.305)^2))&lt;=MED!$A$3,MED!$B$2,IF(0.5*(($B9*0.001)*((S$2*0.305)^2))&lt;=MED!$A$4,MED!$B$3,IF(0.5*(($B9*0.001)*((S$2*0.305)^2))&lt;=MED!$A$5,MED!$B$4,IF(0.5*(($B9*0.001)*((S$2*0.305)^2))&lt;=MED!$A$6,MED!$B$5,IF(0.5*(($B9*0.001)*((S$2*0.305)^2))&lt;=MED!$A$7,MED!$B$6,IF(0.5*(($B9*0.001)*((S$2*0.305)^2))&lt;=MED!$A$8,MED!$B$7,IF(0.5*(($B9*0.001)*((S$2*0.305)^2))&lt;=MED!$A$9,MED!$B$8,IF(0.5*(($B9*0.001)*((S$2*0.305)^2))&lt;=MED!$A$10,MED!$B$9,IF(0.5*(($B9*0.001)*((S$2*0.305)^2))&lt;=MED!$A$11,MED!$B$10,IF(0.5*(($B9*0.001)*((S$2*0.305)^2))&lt;=MED!$A$12,MED!$B$11,IF(0.5*(($B9*0.001)*((S$2*0.305)^2))&lt;=MED!$A$13,MED!$B$12,IF(0.5*(($B9*0.001)*((S$2*0.305)^2))&lt;=MED!$A$14,MED!$B$13,IF(0.5*(($B9*0.001)*((S$2*0.305)^2))&lt;=MED!$A$15,MED!$B$14,IF(0.5*(($B9*0.001)*((S$2*0.305)^2))&lt;=MED!$A$16,MED!$B$15))))))))))))))</f>
        <v>100</v>
      </c>
      <c r="T9" s="13">
        <f>IF(0.5*(($B9*0.001)*((T$2*0.305)^2))&lt;=MED!$A$3,MED!$B$2,IF(0.5*(($B9*0.001)*((T$2*0.305)^2))&lt;=MED!$A$4,MED!$B$3,IF(0.5*(($B9*0.001)*((T$2*0.305)^2))&lt;=MED!$A$5,MED!$B$4,IF(0.5*(($B9*0.001)*((T$2*0.305)^2))&lt;=MED!$A$6,MED!$B$5,IF(0.5*(($B9*0.001)*((T$2*0.305)^2))&lt;=MED!$A$7,MED!$B$6,IF(0.5*(($B9*0.001)*((T$2*0.305)^2))&lt;=MED!$A$8,MED!$B$7,IF(0.5*(($B9*0.001)*((T$2*0.305)^2))&lt;=MED!$A$9,MED!$B$8,IF(0.5*(($B9*0.001)*((T$2*0.305)^2))&lt;=MED!$A$10,MED!$B$9,IF(0.5*(($B9*0.001)*((T$2*0.305)^2))&lt;=MED!$A$11,MED!$B$10,IF(0.5*(($B9*0.001)*((T$2*0.305)^2))&lt;=MED!$A$12,MED!$B$11,IF(0.5*(($B9*0.001)*((T$2*0.305)^2))&lt;=MED!$A$13,MED!$B$12,IF(0.5*(($B9*0.001)*((T$2*0.305)^2))&lt;=MED!$A$14,MED!$B$13,IF(0.5*(($B9*0.001)*((T$2*0.305)^2))&lt;=MED!$A$15,MED!$B$14,IF(0.5*(($B9*0.001)*((T$2*0.305)^2))&lt;=MED!$A$16,MED!$B$15))))))))))))))</f>
        <v>100</v>
      </c>
      <c r="U9" s="13">
        <f>IF(0.5*(($B9*0.001)*((U$2*0.305)^2))&lt;=MED!$A$3,MED!$B$2,IF(0.5*(($B9*0.001)*((U$2*0.305)^2))&lt;=MED!$A$4,MED!$B$3,IF(0.5*(($B9*0.001)*((U$2*0.305)^2))&lt;=MED!$A$5,MED!$B$4,IF(0.5*(($B9*0.001)*((U$2*0.305)^2))&lt;=MED!$A$6,MED!$B$5,IF(0.5*(($B9*0.001)*((U$2*0.305)^2))&lt;=MED!$A$7,MED!$B$6,IF(0.5*(($B9*0.001)*((U$2*0.305)^2))&lt;=MED!$A$8,MED!$B$7,IF(0.5*(($B9*0.001)*((U$2*0.305)^2))&lt;=MED!$A$9,MED!$B$8,IF(0.5*(($B9*0.001)*((U$2*0.305)^2))&lt;=MED!$A$10,MED!$B$9,IF(0.5*(($B9*0.001)*((U$2*0.305)^2))&lt;=MED!$A$11,MED!$B$10,IF(0.5*(($B9*0.001)*((U$2*0.305)^2))&lt;=MED!$A$12,MED!$B$11,IF(0.5*(($B9*0.001)*((U$2*0.305)^2))&lt;=MED!$A$13,MED!$B$12,IF(0.5*(($B9*0.001)*((U$2*0.305)^2))&lt;=MED!$A$14,MED!$B$13,IF(0.5*(($B9*0.001)*((U$2*0.305)^2))&lt;=MED!$A$15,MED!$B$14,IF(0.5*(($B9*0.001)*((U$2*0.305)^2))&lt;=MED!$A$16,MED!$B$15))))))))))))))</f>
        <v>100</v>
      </c>
    </row>
    <row r="10" spans="1:22" x14ac:dyDescent="0.25">
      <c r="A10" s="41"/>
      <c r="B10" s="7">
        <v>0.4</v>
      </c>
      <c r="C10" s="8">
        <f>IF(0.5*(($B10*0.001)*((C$2*0.305)^2))&lt;=MED!$A$3,MED!$B$2,IF(0.5*(($B10*0.001)*((C$2*0.305)^2))&lt;=MED!$A$4,MED!$B$3,IF(0.5*(($B10*0.001)*((C$2*0.305)^2))&lt;=MED!$A$5,MED!$B$4,IF(0.5*(($B10*0.001)*((C$2*0.305)^2))&lt;=MED!$A$6,MED!$B$5,IF(0.5*(($B10*0.001)*((C$2*0.305)^2))&lt;=MED!$A$7,MED!$B$6,IF(0.5*(($B10*0.001)*((C$2*0.305)^2))&lt;=MED!$A$8,MED!$B$7,IF(0.5*(($B10*0.001)*((C$2*0.305)^2))&lt;=MED!$A$9,MED!$B$8,IF(0.5*(($B10*0.001)*((C$2*0.305)^2))&lt;=MED!$A$10,MED!$B$9,IF(0.5*(($B10*0.001)*((C$2*0.305)^2))&lt;=MED!$A$11,MED!$B$10,IF(0.5*(($B10*0.001)*((C$2*0.305)^2))&lt;=MED!$A$12,MED!$B$11,IF(0.5*(($B10*0.001)*((C$2*0.305)^2))&lt;=MED!$A$13,MED!$B$12,IF(0.5*(($B10*0.001)*((C$2*0.305)^2))&lt;=MED!$A$14,MED!$B$13,IF(0.5*(($B10*0.001)*((C$2*0.305)^2))&lt;=MED!$A$15,MED!$B$14,IF(0.5*(($B16*0.001)*((C$2*0.305)^2))&lt;=MED!$A$16,MED!$B$15))))))))))))))</f>
        <v>5</v>
      </c>
      <c r="D10" s="8">
        <f>IF(0.5*(($B10*0.001)*((D$2*0.305)^2))&lt;=MED!$A$3,MED!$B$2,IF(0.5*(($B10*0.001)*((D$2*0.305)^2))&lt;=MED!$A$4,MED!$B$3,IF(0.5*(($B10*0.001)*((D$2*0.305)^2))&lt;=MED!$A$5,MED!$B$4,IF(0.5*(($B10*0.001)*((D$2*0.305)^2))&lt;=MED!$A$6,MED!$B$5,IF(0.5*(($B10*0.001)*((D$2*0.305)^2))&lt;=MED!$A$7,MED!$B$6,IF(0.5*(($B10*0.001)*((D$2*0.305)^2))&lt;=MED!$A$8,MED!$B$7,IF(0.5*(($B10*0.001)*((D$2*0.305)^2))&lt;=MED!$A$9,MED!$B$8,IF(0.5*(($B10*0.001)*((D$2*0.305)^2))&lt;=MED!$A$10,MED!$B$9,IF(0.5*(($B10*0.001)*((D$2*0.305)^2))&lt;=MED!$A$11,MED!$B$10,IF(0.5*(($B10*0.001)*((D$2*0.305)^2))&lt;=MED!$A$12,MED!$B$11,IF(0.5*(($B10*0.001)*((D$2*0.305)^2))&lt;=MED!$A$13,MED!$B$12,IF(0.5*(($B10*0.001)*((D$2*0.305)^2))&lt;=MED!$A$14,MED!$B$13,IF(0.5*(($B10*0.001)*((D$2*0.305)^2))&lt;=MED!#REF!,MED!$B$14,IF(0.5*(($B10*0.001)*((D$2*0.305)^2))&lt;=MED!#REF!,MED!#REF!))))))))))))))</f>
        <v>5</v>
      </c>
      <c r="E10" s="8">
        <f>IF(0.5*(($B10*0.001)*((E$2*0.305)^2))&lt;=MED!$A$3,MED!$B$2,IF(0.5*(($B10*0.001)*((E$2*0.305)^2))&lt;=MED!$A$4,MED!$B$3,IF(0.5*(($B10*0.001)*((E$2*0.305)^2))&lt;=MED!$A$5,MED!$B$4,IF(0.5*(($B10*0.001)*((E$2*0.305)^2))&lt;=MED!$A$6,MED!$B$5,IF(0.5*(($B10*0.001)*((E$2*0.305)^2))&lt;=MED!$A$7,MED!$B$6,IF(0.5*(($B10*0.001)*((E$2*0.305)^2))&lt;=MED!$A$8,MED!$B$7,IF(0.5*(($B10*0.001)*((E$2*0.305)^2))&lt;=MED!$A$9,MED!$B$8,IF(0.5*(($B10*0.001)*((E$2*0.305)^2))&lt;=MED!$A$10,MED!$B$9,IF(0.5*(($B10*0.001)*((E$2*0.305)^2))&lt;=MED!$A$11,MED!$B$10,IF(0.5*(($B10*0.001)*((E$2*0.305)^2))&lt;=MED!$A$12,MED!$B$11,IF(0.5*(($B10*0.001)*((E$2*0.305)^2))&lt;=MED!$A$13,MED!$B$12,IF(0.5*(($B10*0.001)*((E$2*0.305)^2))&lt;=MED!$A$14,MED!$B$13,IF(0.5*(($B10*0.001)*((E$2*0.305)^2))&lt;=MED!$A$15,MED!$B$14,IF(0.5*(($B10*0.001)*((E$2*0.305)^2))&lt;=MED!$A$16,MED!$B$15))))))))))))))</f>
        <v>5</v>
      </c>
      <c r="F10" s="10">
        <f>IF(0.5*(($B10*0.001)*((F$2*0.305)^2))&lt;=MED!$A$3,MED!$B$2,IF(0.5*(($B10*0.001)*((F$2*0.305)^2))&lt;=MED!$A$4,MED!$B$3,IF(0.5*(($B10*0.001)*((F$2*0.305)^2))&lt;=MED!$A$5,MED!$B$4,IF(0.5*(($B10*0.001)*((F$2*0.305)^2))&lt;=MED!$A$6,MED!$B$5,IF(0.5*(($B10*0.001)*((F$2*0.305)^2))&lt;=MED!$A$7,MED!$B$6,IF(0.5*(($B10*0.001)*((F$2*0.305)^2))&lt;=MED!$A$8,MED!$B$7,IF(0.5*(($B10*0.001)*((F$2*0.305)^2))&lt;=MED!$A$9,MED!$B$8,IF(0.5*(($B10*0.001)*((F$2*0.305)^2))&lt;=MED!$A$10,MED!$B$9,IF(0.5*(($B10*0.001)*((F$2*0.305)^2))&lt;=MED!$A$11,MED!$B$10,IF(0.5*(($B10*0.001)*((F$2*0.305)^2))&lt;=MED!$A$12,MED!$B$11,IF(0.5*(($B10*0.001)*((F$2*0.305)^2))&lt;=MED!$A$13,MED!$B$12,IF(0.5*(($B10*0.001)*((F$2*0.305)^2))&lt;=MED!$A$14,MED!$B$13,IF(0.5*(($B10*0.001)*((F$2*0.305)^2))&lt;=MED!$A$15,MED!$B$14,IF(0.5*(($B10*0.001)*((F$2*0.305)^2))&lt;=MED!$A$16,MED!$B$15))))))))))))))</f>
        <v>5</v>
      </c>
      <c r="G10" s="10">
        <f>IF(0.5*(($B10*0.001)*((G$2*0.305)^2))&lt;=MED!$A$3,MED!$B$2,IF(0.5*(($B10*0.001)*((G$2*0.305)^2))&lt;=MED!$A$4,MED!$B$3,IF(0.5*(($B10*0.001)*((G$2*0.305)^2))&lt;=MED!$A$5,MED!$B$4,IF(0.5*(($B10*0.001)*((G$2*0.305)^2))&lt;=MED!$A$6,MED!$B$5,IF(0.5*(($B10*0.001)*((G$2*0.305)^2))&lt;=MED!$A$7,MED!$B$6,IF(0.5*(($B10*0.001)*((G$2*0.305)^2))&lt;=MED!$A$8,MED!$B$7,IF(0.5*(($B10*0.001)*((G$2*0.305)^2))&lt;=MED!$A$9,MED!$B$8,IF(0.5*(($B10*0.001)*((G$2*0.305)^2))&lt;=MED!$A$10,MED!$B$9,IF(0.5*(($B10*0.001)*((G$2*0.305)^2))&lt;=MED!$A$11,MED!$B$10,IF(0.5*(($B10*0.001)*((G$2*0.305)^2))&lt;=MED!$A$12,MED!$B$11,IF(0.5*(($B10*0.001)*((G$2*0.305)^2))&lt;=MED!$A$13,MED!$B$12,IF(0.5*(($B10*0.001)*((G$2*0.305)^2))&lt;=MED!$A$14,MED!$B$13,IF(0.5*(($B10*0.001)*((G$2*0.305)^2))&lt;=MED!$A$15,MED!$B$14,IF(0.5*(($B10*0.001)*((G$2*0.305)^2))&lt;=MED!$A$16,MED!$B$15))))))))))))))</f>
        <v>5</v>
      </c>
      <c r="H10" s="10">
        <f>IF(0.5*(($B10*0.001)*((H$2*0.305)^2))&lt;=MED!$A$3,MED!$B$2,IF(0.5*(($B10*0.001)*((H$2*0.305)^2))&lt;=MED!$A$4,MED!$B$3,IF(0.5*(($B10*0.001)*((H$2*0.305)^2))&lt;=MED!$A$5,MED!$B$4,IF(0.5*(($B10*0.001)*((H$2*0.305)^2))&lt;=MED!$A$6,MED!$B$5,IF(0.5*(($B10*0.001)*((H$2*0.305)^2))&lt;=MED!$A$7,MED!$B$6,IF(0.5*(($B10*0.001)*((H$2*0.305)^2))&lt;=MED!$A$8,MED!$B$7,IF(0.5*(($B10*0.001)*((H$2*0.305)^2))&lt;=MED!$A$9,MED!$B$8,IF(0.5*(($B10*0.001)*((H$2*0.305)^2))&lt;=MED!$A$10,MED!$B$9,IF(0.5*(($B10*0.001)*((H$2*0.305)^2))&lt;=MED!$A$11,MED!$B$10,IF(0.5*(($B10*0.001)*((H$2*0.305)^2))&lt;=MED!$A$12,MED!$B$11,IF(0.5*(($B10*0.001)*((H$2*0.305)^2))&lt;=MED!$A$13,MED!$B$12,IF(0.5*(($B10*0.001)*((H$2*0.305)^2))&lt;=MED!$A$14,MED!$B$13,IF(0.5*(($B10*0.001)*((H$2*0.305)^2))&lt;=MED!$A$15,MED!$B$14,IF(0.5*(($B10*0.001)*((H$2*0.305)^2))&lt;=MED!$A$16,MED!$B$15))))))))))))))</f>
        <v>5</v>
      </c>
      <c r="I10" s="10">
        <f>IF(0.5*(($B10*0.001)*((I$2*0.305)^2))&lt;=MED!$A$3,MED!$B$2,IF(0.5*(($B10*0.001)*((I$2*0.305)^2))&lt;=MED!$A$4,MED!$B$3,IF(0.5*(($B10*0.001)*((I$2*0.305)^2))&lt;=MED!$A$5,MED!$B$4,IF(0.5*(($B10*0.001)*((I$2*0.305)^2))&lt;=MED!$A$6,MED!$B$5,IF(0.5*(($B10*0.001)*((I$2*0.305)^2))&lt;=MED!$A$7,MED!$B$6,IF(0.5*(($B10*0.001)*((I$2*0.305)^2))&lt;=MED!$A$8,MED!$B$7,IF(0.5*(($B10*0.001)*((I$2*0.305)^2))&lt;=MED!$A$9,MED!$B$8,IF(0.5*(($B10*0.001)*((I$2*0.305)^2))&lt;=MED!$A$10,MED!$B$9,IF(0.5*(($B10*0.001)*((I$2*0.305)^2))&lt;=MED!$A$11,MED!$B$10,IF(0.5*(($B10*0.001)*((I$2*0.305)^2))&lt;=MED!$A$12,MED!$B$11,IF(0.5*(($B10*0.001)*((I$2*0.305)^2))&lt;=MED!$A$13,MED!$B$12,IF(0.5*(($B10*0.001)*((I$2*0.305)^2))&lt;=MED!$A$14,MED!$B$13,IF(0.5*(($B10*0.001)*((I$2*0.305)^2))&lt;=MED!$A$15,MED!$B$14,IF(0.5*(($B10*0.001)*((I$2*0.305)^2))&lt;=MED!$A$16,MED!$B$15))))))))))))))</f>
        <v>5</v>
      </c>
      <c r="J10" s="11">
        <f>IF(0.5*(($B10*0.001)*((J$2*0.305)^2))&lt;=MED!$A$3,MED!$B$2,IF(0.5*(($B10*0.001)*((J$2*0.305)^2))&lt;=MED!$A$4,MED!$B$3,IF(0.5*(($B10*0.001)*((J$2*0.305)^2))&lt;=MED!$A$5,MED!$B$4,IF(0.5*(($B10*0.001)*((J$2*0.305)^2))&lt;=MED!$A$6,MED!$B$5,IF(0.5*(($B10*0.001)*((J$2*0.305)^2))&lt;=MED!$A$7,MED!$B$6,IF(0.5*(($B10*0.001)*((J$2*0.305)^2))&lt;=MED!$A$8,MED!$B$7,IF(0.5*(($B10*0.001)*((J$2*0.305)^2))&lt;=MED!$A$9,MED!$B$8,IF(0.5*(($B10*0.001)*((J$2*0.305)^2))&lt;=MED!$A$10,MED!$B$9,IF(0.5*(($B10*0.001)*((J$2*0.305)^2))&lt;=MED!$A$11,MED!$B$10,IF(0.5*(($B10*0.001)*((J$2*0.305)^2))&lt;=MED!$A$12,MED!$B$11,IF(0.5*(($B10*0.001)*((J$2*0.305)^2))&lt;=MED!$A$13,MED!$B$12,IF(0.5*(($B10*0.001)*((J$2*0.305)^2))&lt;=MED!$A$14,MED!$B$13,IF(0.5*(($B10*0.001)*((J$2*0.305)^2))&lt;=MED!$A$15,MED!$B$14,IF(0.5*(($B10*0.001)*((J$2*0.305)^2))&lt;=MED!$A$16,MED!$B$15))))))))))))))</f>
        <v>5</v>
      </c>
      <c r="K10" s="11">
        <f>IF(0.5*(($B10*0.001)*((K$2*0.305)^2))&lt;=MED!$A$3,MED!$B$2,IF(0.5*(($B10*0.001)*((K$2*0.305)^2))&lt;=MED!$A$4,MED!$B$3,IF(0.5*(($B10*0.001)*((K$2*0.305)^2))&lt;=MED!$A$5,MED!$B$4,IF(0.5*(($B10*0.001)*((K$2*0.305)^2))&lt;=MED!$A$6,MED!$B$5,IF(0.5*(($B10*0.001)*((K$2*0.305)^2))&lt;=MED!$A$7,MED!$B$6,IF(0.5*(($B10*0.001)*((K$2*0.305)^2))&lt;=MED!$A$8,MED!$B$7,IF(0.5*(($B10*0.001)*((K$2*0.305)^2))&lt;=MED!$A$9,MED!$B$8,IF(0.5*(($B10*0.001)*((K$2*0.305)^2))&lt;=MED!$A$10,MED!$B$9,IF(0.5*(($B10*0.001)*((K$2*0.305)^2))&lt;=MED!$A$11,MED!$B$10,IF(0.5*(($B10*0.001)*((K$2*0.305)^2))&lt;=MED!$A$12,MED!$B$11,IF(0.5*(($B10*0.001)*((K$2*0.305)^2))&lt;=MED!$A$13,MED!$B$12,IF(0.5*(($B10*0.001)*((K$2*0.305)^2))&lt;=MED!$A$14,MED!$B$13,IF(0.5*(($B10*0.001)*((K$2*0.305)^2))&lt;=MED!$A$15,MED!$B$14,IF(0.5*(($B10*0.001)*((K$2*0.305)^2))&lt;=MED!$A$16,MED!$B$15))))))))))))))</f>
        <v>50</v>
      </c>
      <c r="L10" s="9">
        <f>IF(0.5*(($B10*0.001)*((L$2*0.305)^2))&lt;=MED!$A$3,MED!$B$2,IF(0.5*(($B10*0.001)*((L$2*0.305)^2))&lt;=MED!$A$4,MED!$B$3,IF(0.5*(($B10*0.001)*((L$2*0.305)^2))&lt;=MED!$A$5,MED!$B$4,IF(0.5*(($B10*0.001)*((L$2*0.305)^2))&lt;=MED!$A$6,MED!$B$5,IF(0.5*(($B10*0.001)*((L$2*0.305)^2))&lt;=MED!$A$7,MED!$B$6,IF(0.5*(($B10*0.001)*((L$2*0.305)^2))&lt;=MED!$A$8,MED!$B$7,IF(0.5*(($B10*0.001)*((L$2*0.305)^2))&lt;=MED!$A$9,MED!$B$8,IF(0.5*(($B10*0.001)*((L$2*0.305)^2))&lt;=MED!$A$10,MED!$B$9,IF(0.5*(($B10*0.001)*((L$2*0.305)^2))&lt;=MED!$A$11,MED!$B$10,IF(0.5*(($B10*0.001)*((L$2*0.305)^2))&lt;=MED!$A$12,MED!$B$11,IF(0.5*(($B10*0.001)*((L$2*0.305)^2))&lt;=MED!$A$13,MED!$B$12,IF(0.5*(($B10*0.001)*((L$2*0.305)^2))&lt;=MED!$A$14,MED!$B$13,IF(0.5*(($B10*0.001)*((L$2*0.305)^2))&lt;=MED!$A$15,MED!$B$14,IF(0.5*(($B10*0.001)*((L$2*0.305)^2))&lt;=MED!$A$16,MED!$B$15))))))))))))))</f>
        <v>80</v>
      </c>
      <c r="M10" s="9">
        <f>IF(0.5*(($B10*0.001)*((M$2*0.305)^2))&lt;=MED!$A$3,MED!$B$2,IF(0.5*(($B10*0.001)*((M$2*0.305)^2))&lt;=MED!$A$4,MED!$B$3,IF(0.5*(($B10*0.001)*((M$2*0.305)^2))&lt;=MED!$A$5,MED!$B$4,IF(0.5*(($B10*0.001)*((M$2*0.305)^2))&lt;=MED!$A$6,MED!$B$5,IF(0.5*(($B10*0.001)*((M$2*0.305)^2))&lt;=MED!$A$7,MED!$B$6,IF(0.5*(($B10*0.001)*((M$2*0.305)^2))&lt;=MED!$A$8,MED!$B$7,IF(0.5*(($B10*0.001)*((M$2*0.305)^2))&lt;=MED!$A$9,MED!$B$8,IF(0.5*(($B10*0.001)*((M$2*0.305)^2))&lt;=MED!$A$10,MED!$B$9,IF(0.5*(($B10*0.001)*((M$2*0.305)^2))&lt;=MED!$A$11,MED!$B$10,IF(0.5*(($B10*0.001)*((M$2*0.305)^2))&lt;=MED!$A$12,MED!$B$11,IF(0.5*(($B10*0.001)*((M$2*0.305)^2))&lt;=MED!$A$13,MED!$B$12,IF(0.5*(($B10*0.001)*((M$2*0.305)^2))&lt;=MED!$A$14,MED!$B$13,IF(0.5*(($B10*0.001)*((M$2*0.305)^2))&lt;=MED!$A$15,MED!$B$14,IF(0.5*(($B10*0.001)*((M$2*0.305)^2))&lt;=MED!$A$16,MED!$B$15))))))))))))))</f>
        <v>80</v>
      </c>
      <c r="N10" s="9">
        <f>IF(0.5*(($B10*0.001)*((N$2*0.305)^2))&lt;=MED!$A$3,MED!$B$2,IF(0.5*(($B10*0.001)*((N$2*0.305)^2))&lt;=MED!$A$4,MED!$B$3,IF(0.5*(($B10*0.001)*((N$2*0.305)^2))&lt;=MED!$A$5,MED!$B$4,IF(0.5*(($B10*0.001)*((N$2*0.305)^2))&lt;=MED!$A$6,MED!$B$5,IF(0.5*(($B10*0.001)*((N$2*0.305)^2))&lt;=MED!$A$7,MED!$B$6,IF(0.5*(($B10*0.001)*((N$2*0.305)^2))&lt;=MED!$A$8,MED!$B$7,IF(0.5*(($B10*0.001)*((N$2*0.305)^2))&lt;=MED!$A$9,MED!$B$8,IF(0.5*(($B10*0.001)*((N$2*0.305)^2))&lt;=MED!$A$10,MED!$B$9,IF(0.5*(($B10*0.001)*((N$2*0.305)^2))&lt;=MED!$A$11,MED!$B$10,IF(0.5*(($B10*0.001)*((N$2*0.305)^2))&lt;=MED!$A$12,MED!$B$11,IF(0.5*(($B10*0.001)*((N$2*0.305)^2))&lt;=MED!$A$13,MED!$B$12,IF(0.5*(($B10*0.001)*((N$2*0.305)^2))&lt;=MED!$A$14,MED!$B$13,IF(0.5*(($B10*0.001)*((N$2*0.305)^2))&lt;=MED!$A$15,MED!$B$14,IF(0.5*(($B10*0.001)*((N$2*0.305)^2))&lt;=MED!$A$16,MED!$B$15))))))))))))))</f>
        <v>80</v>
      </c>
      <c r="O10" s="9">
        <f>IF(0.5*(($B10*0.001)*((O$2*0.305)^2))&lt;=MED!$A$3,MED!$B$2,IF(0.5*(($B10*0.001)*((O$2*0.305)^2))&lt;=MED!$A$4,MED!$B$3,IF(0.5*(($B10*0.001)*((O$2*0.305)^2))&lt;=MED!$A$5,MED!$B$4,IF(0.5*(($B10*0.001)*((O$2*0.305)^2))&lt;=MED!$A$6,MED!$B$5,IF(0.5*(($B10*0.001)*((O$2*0.305)^2))&lt;=MED!$A$7,MED!$B$6,IF(0.5*(($B10*0.001)*((O$2*0.305)^2))&lt;=MED!$A$8,MED!$B$7,IF(0.5*(($B10*0.001)*((O$2*0.305)^2))&lt;=MED!$A$9,MED!$B$8,IF(0.5*(($B10*0.001)*((O$2*0.305)^2))&lt;=MED!$A$10,MED!$B$9,IF(0.5*(($B10*0.001)*((O$2*0.305)^2))&lt;=MED!$A$11,MED!$B$10,IF(0.5*(($B10*0.001)*((O$2*0.305)^2))&lt;=MED!$A$12,MED!$B$11,IF(0.5*(($B10*0.001)*((O$2*0.305)^2))&lt;=MED!$A$13,MED!$B$12,IF(0.5*(($B10*0.001)*((O$2*0.305)^2))&lt;=MED!$A$14,MED!$B$13,IF(0.5*(($B10*0.001)*((O$2*0.305)^2))&lt;=MED!$A$15,MED!$B$14,IF(0.5*(($B10*0.001)*((O$2*0.305)^2))&lt;=MED!$A$16,MED!$B$15))))))))))))))</f>
        <v>80</v>
      </c>
      <c r="P10" s="13">
        <f>IF(0.5*(($B10*0.001)*((P$2*0.305)^2))&lt;=MED!$A$3,MED!$B$2,IF(0.5*(($B10*0.001)*((P$2*0.305)^2))&lt;=MED!$A$4,MED!$B$3,IF(0.5*(($B10*0.001)*((P$2*0.305)^2))&lt;=MED!$A$5,MED!$B$4,IF(0.5*(($B10*0.001)*((P$2*0.305)^2))&lt;=MED!$A$6,MED!$B$5,IF(0.5*(($B10*0.001)*((P$2*0.305)^2))&lt;=MED!$A$7,MED!$B$6,IF(0.5*(($B10*0.001)*((P$2*0.305)^2))&lt;=MED!$A$8,MED!$B$7,IF(0.5*(($B10*0.001)*((P$2*0.305)^2))&lt;=MED!$A$9,MED!$B$8,IF(0.5*(($B10*0.001)*((P$2*0.305)^2))&lt;=MED!$A$10,MED!$B$9,IF(0.5*(($B10*0.001)*((P$2*0.305)^2))&lt;=MED!$A$11,MED!$B$10,IF(0.5*(($B10*0.001)*((P$2*0.305)^2))&lt;=MED!$A$12,MED!$B$11,IF(0.5*(($B10*0.001)*((P$2*0.305)^2))&lt;=MED!$A$13,MED!$B$12,IF(0.5*(($B10*0.001)*((P$2*0.305)^2))&lt;=MED!$A$14,MED!$B$13,IF(0.5*(($B10*0.001)*((P$2*0.305)^2))&lt;=MED!$A$15,MED!$B$14,IF(0.5*(($B10*0.001)*((P$2*0.305)^2))&lt;=MED!$A$16,MED!$B$15))))))))))))))</f>
        <v>100</v>
      </c>
      <c r="Q10" s="13">
        <f>IF(0.5*(($B10*0.001)*((Q$2*0.305)^2))&lt;=MED!$A$3,MED!$B$2,IF(0.5*(($B10*0.001)*((Q$2*0.305)^2))&lt;=MED!$A$4,MED!$B$3,IF(0.5*(($B10*0.001)*((Q$2*0.305)^2))&lt;=MED!$A$5,MED!$B$4,IF(0.5*(($B10*0.001)*((Q$2*0.305)^2))&lt;=MED!$A$6,MED!$B$5,IF(0.5*(($B10*0.001)*((Q$2*0.305)^2))&lt;=MED!$A$7,MED!$B$6,IF(0.5*(($B10*0.001)*((Q$2*0.305)^2))&lt;=MED!$A$8,MED!$B$7,IF(0.5*(($B10*0.001)*((Q$2*0.305)^2))&lt;=MED!$A$9,MED!$B$8,IF(0.5*(($B10*0.001)*((Q$2*0.305)^2))&lt;=MED!$A$10,MED!$B$9,IF(0.5*(($B10*0.001)*((Q$2*0.305)^2))&lt;=MED!$A$11,MED!$B$10,IF(0.5*(($B10*0.001)*((Q$2*0.305)^2))&lt;=MED!$A$12,MED!$B$11,IF(0.5*(($B10*0.001)*((Q$2*0.305)^2))&lt;=MED!$A$13,MED!$B$12,IF(0.5*(($B10*0.001)*((Q$2*0.305)^2))&lt;=MED!$A$14,MED!$B$13,IF(0.5*(($B10*0.001)*((Q$2*0.305)^2))&lt;=MED!$A$15,MED!$B$14,IF(0.5*(($B10*0.001)*((Q$2*0.305)^2))&lt;=MED!$A$16,MED!$B$15))))))))))))))</f>
        <v>100</v>
      </c>
      <c r="R10" s="13">
        <f>IF(0.5*(($B10*0.001)*((R$2*0.305)^2))&lt;=MED!$A$3,MED!$B$2,IF(0.5*(($B10*0.001)*((R$2*0.305)^2))&lt;=MED!$A$4,MED!$B$3,IF(0.5*(($B10*0.001)*((R$2*0.305)^2))&lt;=MED!$A$5,MED!$B$4,IF(0.5*(($B10*0.001)*((R$2*0.305)^2))&lt;=MED!$A$6,MED!$B$5,IF(0.5*(($B10*0.001)*((R$2*0.305)^2))&lt;=MED!$A$7,MED!$B$6,IF(0.5*(($B10*0.001)*((R$2*0.305)^2))&lt;=MED!$A$8,MED!$B$7,IF(0.5*(($B10*0.001)*((R$2*0.305)^2))&lt;=MED!$A$9,MED!$B$8,IF(0.5*(($B10*0.001)*((R$2*0.305)^2))&lt;=MED!$A$10,MED!$B$9,IF(0.5*(($B10*0.001)*((R$2*0.305)^2))&lt;=MED!$A$11,MED!$B$10,IF(0.5*(($B10*0.001)*((R$2*0.305)^2))&lt;=MED!$A$12,MED!$B$11,IF(0.5*(($B10*0.001)*((R$2*0.305)^2))&lt;=MED!$A$13,MED!$B$12,IF(0.5*(($B10*0.001)*((R$2*0.305)^2))&lt;=MED!$A$14,MED!$B$13,IF(0.5*(($B10*0.001)*((R$2*0.305)^2))&lt;=MED!$A$15,MED!$B$14,IF(0.5*(($B10*0.001)*((R$2*0.305)^2))&lt;=MED!$A$16,MED!$B$15))))))))))))))</f>
        <v>100</v>
      </c>
      <c r="S10" s="13">
        <f>IF(0.5*(($B10*0.001)*((S$2*0.305)^2))&lt;=MED!$A$3,MED!$B$2,IF(0.5*(($B10*0.001)*((S$2*0.305)^2))&lt;=MED!$A$4,MED!$B$3,IF(0.5*(($B10*0.001)*((S$2*0.305)^2))&lt;=MED!$A$5,MED!$B$4,IF(0.5*(($B10*0.001)*((S$2*0.305)^2))&lt;=MED!$A$6,MED!$B$5,IF(0.5*(($B10*0.001)*((S$2*0.305)^2))&lt;=MED!$A$7,MED!$B$6,IF(0.5*(($B10*0.001)*((S$2*0.305)^2))&lt;=MED!$A$8,MED!$B$7,IF(0.5*(($B10*0.001)*((S$2*0.305)^2))&lt;=MED!$A$9,MED!$B$8,IF(0.5*(($B10*0.001)*((S$2*0.305)^2))&lt;=MED!$A$10,MED!$B$9,IF(0.5*(($B10*0.001)*((S$2*0.305)^2))&lt;=MED!$A$11,MED!$B$10,IF(0.5*(($B10*0.001)*((S$2*0.305)^2))&lt;=MED!$A$12,MED!$B$11,IF(0.5*(($B10*0.001)*((S$2*0.305)^2))&lt;=MED!$A$13,MED!$B$12,IF(0.5*(($B10*0.001)*((S$2*0.305)^2))&lt;=MED!$A$14,MED!$B$13,IF(0.5*(($B10*0.001)*((S$2*0.305)^2))&lt;=MED!$A$15,MED!$B$14,IF(0.5*(($B10*0.001)*((S$2*0.305)^2))&lt;=MED!$A$16,MED!$B$15))))))))))))))</f>
        <v>100</v>
      </c>
      <c r="T10" s="12">
        <f>IF(0.5*(($B10*0.001)*((T$2*0.305)^2))&lt;=MED!$A$3,MED!$B$2,IF(0.5*(($B10*0.001)*((T$2*0.305)^2))&lt;=MED!$A$4,MED!$B$3,IF(0.5*(($B10*0.001)*((T$2*0.305)^2))&lt;=MED!$A$5,MED!$B$4,IF(0.5*(($B10*0.001)*((T$2*0.305)^2))&lt;=MED!$A$6,MED!$B$5,IF(0.5*(($B10*0.001)*((T$2*0.305)^2))&lt;=MED!$A$7,MED!$B$6,IF(0.5*(($B10*0.001)*((T$2*0.305)^2))&lt;=MED!$A$8,MED!$B$7,IF(0.5*(($B10*0.001)*((T$2*0.305)^2))&lt;=MED!$A$9,MED!$B$8,IF(0.5*(($B10*0.001)*((T$2*0.305)^2))&lt;=MED!$A$10,MED!$B$9,IF(0.5*(($B10*0.001)*((T$2*0.305)^2))&lt;=MED!$A$11,MED!$B$10,IF(0.5*(($B10*0.001)*((T$2*0.305)^2))&lt;=MED!$A$12,MED!$B$11,IF(0.5*(($B10*0.001)*((T$2*0.305)^2))&lt;=MED!$A$13,MED!$B$12,IF(0.5*(($B10*0.001)*((T$2*0.305)^2))&lt;=MED!$A$14,MED!$B$13,IF(0.5*(($B10*0.001)*((T$2*0.305)^2))&lt;=MED!$A$15,MED!$B$14,IF(0.5*(($B10*0.001)*((T$2*0.305)^2))&lt;=MED!$A$16,MED!$B$15))))))))))))))</f>
        <v>150</v>
      </c>
      <c r="U10" s="12">
        <f>IF(0.5*(($B10*0.001)*((U$2*0.305)^2))&lt;=MED!$A$3,MED!$B$2,IF(0.5*(($B10*0.001)*((U$2*0.305)^2))&lt;=MED!$A$4,MED!$B$3,IF(0.5*(($B10*0.001)*((U$2*0.305)^2))&lt;=MED!$A$5,MED!$B$4,IF(0.5*(($B10*0.001)*((U$2*0.305)^2))&lt;=MED!$A$6,MED!$B$5,IF(0.5*(($B10*0.001)*((U$2*0.305)^2))&lt;=MED!$A$7,MED!$B$6,IF(0.5*(($B10*0.001)*((U$2*0.305)^2))&lt;=MED!$A$8,MED!$B$7,IF(0.5*(($B10*0.001)*((U$2*0.305)^2))&lt;=MED!$A$9,MED!$B$8,IF(0.5*(($B10*0.001)*((U$2*0.305)^2))&lt;=MED!$A$10,MED!$B$9,IF(0.5*(($B10*0.001)*((U$2*0.305)^2))&lt;=MED!$A$11,MED!$B$10,IF(0.5*(($B10*0.001)*((U$2*0.305)^2))&lt;=MED!$A$12,MED!$B$11,IF(0.5*(($B10*0.001)*((U$2*0.305)^2))&lt;=MED!$A$13,MED!$B$12,IF(0.5*(($B10*0.001)*((U$2*0.305)^2))&lt;=MED!$A$14,MED!$B$13,IF(0.5*(($B10*0.001)*((U$2*0.305)^2))&lt;=MED!$A$15,MED!$B$14,IF(0.5*(($B10*0.001)*((U$2*0.305)^2))&lt;=MED!$A$16,MED!$B$15))))))))))))))</f>
        <v>150</v>
      </c>
    </row>
    <row r="11" spans="1:22" x14ac:dyDescent="0.25">
      <c r="A11" s="41"/>
      <c r="B11" s="7">
        <v>0.43</v>
      </c>
      <c r="C11" s="8">
        <f>IF(0.5*(($B11*0.001)*((C$2*0.305)^2))&lt;=MED!$A$3,MED!$B$2,IF(0.5*(($B11*0.001)*((C$2*0.305)^2))&lt;=MED!$A$4,MED!$B$3,IF(0.5*(($B11*0.001)*((C$2*0.305)^2))&lt;=MED!$A$5,MED!$B$4,IF(0.5*(($B11*0.001)*((C$2*0.305)^2))&lt;=MED!$A$6,MED!$B$5,IF(0.5*(($B11*0.001)*((C$2*0.305)^2))&lt;=MED!$A$7,MED!$B$6,IF(0.5*(($B11*0.001)*((C$2*0.305)^2))&lt;=MED!$A$8,MED!$B$7,IF(0.5*(($B11*0.001)*((C$2*0.305)^2))&lt;=MED!$A$9,MED!$B$8,IF(0.5*(($B11*0.001)*((C$2*0.305)^2))&lt;=MED!$A$10,MED!$B$9,IF(0.5*(($B11*0.001)*((C$2*0.305)^2))&lt;=MED!$A$11,MED!$B$10,IF(0.5*(($B11*0.001)*((C$2*0.305)^2))&lt;=MED!$A$12,MED!$B$11,IF(0.5*(($B11*0.001)*((C$2*0.305)^2))&lt;=MED!$A$13,MED!$B$12,IF(0.5*(($B11*0.001)*((C$2*0.305)^2))&lt;=MED!$A$14,MED!$B$13,IF(0.5*(($B11*0.001)*((C$2*0.305)^2))&lt;=MED!$A$15,MED!$B$14,IF(0.5*(($B17*0.001)*((C$2*0.305)^2))&lt;=MED!$A$16,MED!$B$15))))))))))))))</f>
        <v>5</v>
      </c>
      <c r="D11" s="8">
        <f>IF(0.5*(($B11*0.001)*((D$2*0.305)^2))&lt;=MED!$A$3,MED!$B$2,IF(0.5*(($B11*0.001)*((D$2*0.305)^2))&lt;=MED!$A$4,MED!$B$3,IF(0.5*(($B11*0.001)*((D$2*0.305)^2))&lt;=MED!$A$5,MED!$B$4,IF(0.5*(($B11*0.001)*((D$2*0.305)^2))&lt;=MED!$A$6,MED!$B$5,IF(0.5*(($B11*0.001)*((D$2*0.305)^2))&lt;=MED!$A$7,MED!$B$6,IF(0.5*(($B11*0.001)*((D$2*0.305)^2))&lt;=MED!$A$8,MED!$B$7,IF(0.5*(($B11*0.001)*((D$2*0.305)^2))&lt;=MED!$A$9,MED!$B$8,IF(0.5*(($B11*0.001)*((D$2*0.305)^2))&lt;=MED!$A$10,MED!$B$9,IF(0.5*(($B11*0.001)*((D$2*0.305)^2))&lt;=MED!$A$11,MED!$B$10,IF(0.5*(($B11*0.001)*((D$2*0.305)^2))&lt;=MED!$A$12,MED!$B$11,IF(0.5*(($B11*0.001)*((D$2*0.305)^2))&lt;=MED!$A$13,MED!$B$12,IF(0.5*(($B11*0.001)*((D$2*0.305)^2))&lt;=MED!$A$14,MED!$B$13,IF(0.5*(($B11*0.001)*((D$2*0.305)^2))&lt;=MED!#REF!,MED!$B$14,IF(0.5*(($B11*0.001)*((D$2*0.305)^2))&lt;=MED!#REF!,MED!#REF!))))))))))))))</f>
        <v>5</v>
      </c>
      <c r="E11" s="8">
        <f>IF(0.5*(($B11*0.001)*((E$2*0.305)^2))&lt;=MED!$A$3,MED!$B$2,IF(0.5*(($B11*0.001)*((E$2*0.305)^2))&lt;=MED!$A$4,MED!$B$3,IF(0.5*(($B11*0.001)*((E$2*0.305)^2))&lt;=MED!$A$5,MED!$B$4,IF(0.5*(($B11*0.001)*((E$2*0.305)^2))&lt;=MED!$A$6,MED!$B$5,IF(0.5*(($B11*0.001)*((E$2*0.305)^2))&lt;=MED!$A$7,MED!$B$6,IF(0.5*(($B11*0.001)*((E$2*0.305)^2))&lt;=MED!$A$8,MED!$B$7,IF(0.5*(($B11*0.001)*((E$2*0.305)^2))&lt;=MED!$A$9,MED!$B$8,IF(0.5*(($B11*0.001)*((E$2*0.305)^2))&lt;=MED!$A$10,MED!$B$9,IF(0.5*(($B11*0.001)*((E$2*0.305)^2))&lt;=MED!$A$11,MED!$B$10,IF(0.5*(($B11*0.001)*((E$2*0.305)^2))&lt;=MED!$A$12,MED!$B$11,IF(0.5*(($B11*0.001)*((E$2*0.305)^2))&lt;=MED!$A$13,MED!$B$12,IF(0.5*(($B11*0.001)*((E$2*0.305)^2))&lt;=MED!$A$14,MED!$B$13,IF(0.5*(($B11*0.001)*((E$2*0.305)^2))&lt;=MED!$A$15,MED!$B$14,IF(0.5*(($B11*0.001)*((E$2*0.305)^2))&lt;=MED!$A$16,MED!$B$15))))))))))))))</f>
        <v>5</v>
      </c>
      <c r="F11" s="10">
        <f>IF(0.5*(($B11*0.001)*((F$2*0.305)^2))&lt;=MED!$A$3,MED!$B$2,IF(0.5*(($B11*0.001)*((F$2*0.305)^2))&lt;=MED!$A$4,MED!$B$3,IF(0.5*(($B11*0.001)*((F$2*0.305)^2))&lt;=MED!$A$5,MED!$B$4,IF(0.5*(($B11*0.001)*((F$2*0.305)^2))&lt;=MED!$A$6,MED!$B$5,IF(0.5*(($B11*0.001)*((F$2*0.305)^2))&lt;=MED!$A$7,MED!$B$6,IF(0.5*(($B11*0.001)*((F$2*0.305)^2))&lt;=MED!$A$8,MED!$B$7,IF(0.5*(($B11*0.001)*((F$2*0.305)^2))&lt;=MED!$A$9,MED!$B$8,IF(0.5*(($B11*0.001)*((F$2*0.305)^2))&lt;=MED!$A$10,MED!$B$9,IF(0.5*(($B11*0.001)*((F$2*0.305)^2))&lt;=MED!$A$11,MED!$B$10,IF(0.5*(($B11*0.001)*((F$2*0.305)^2))&lt;=MED!$A$12,MED!$B$11,IF(0.5*(($B11*0.001)*((F$2*0.305)^2))&lt;=MED!$A$13,MED!$B$12,IF(0.5*(($B11*0.001)*((F$2*0.305)^2))&lt;=MED!$A$14,MED!$B$13,IF(0.5*(($B11*0.001)*((F$2*0.305)^2))&lt;=MED!$A$15,MED!$B$14,IF(0.5*(($B11*0.001)*((F$2*0.305)^2))&lt;=MED!$A$16,MED!$B$15))))))))))))))</f>
        <v>5</v>
      </c>
      <c r="G11" s="10">
        <f>IF(0.5*(($B11*0.001)*((G$2*0.305)^2))&lt;=MED!$A$3,MED!$B$2,IF(0.5*(($B11*0.001)*((G$2*0.305)^2))&lt;=MED!$A$4,MED!$B$3,IF(0.5*(($B11*0.001)*((G$2*0.305)^2))&lt;=MED!$A$5,MED!$B$4,IF(0.5*(($B11*0.001)*((G$2*0.305)^2))&lt;=MED!$A$6,MED!$B$5,IF(0.5*(($B11*0.001)*((G$2*0.305)^2))&lt;=MED!$A$7,MED!$B$6,IF(0.5*(($B11*0.001)*((G$2*0.305)^2))&lt;=MED!$A$8,MED!$B$7,IF(0.5*(($B11*0.001)*((G$2*0.305)^2))&lt;=MED!$A$9,MED!$B$8,IF(0.5*(($B11*0.001)*((G$2*0.305)^2))&lt;=MED!$A$10,MED!$B$9,IF(0.5*(($B11*0.001)*((G$2*0.305)^2))&lt;=MED!$A$11,MED!$B$10,IF(0.5*(($B11*0.001)*((G$2*0.305)^2))&lt;=MED!$A$12,MED!$B$11,IF(0.5*(($B11*0.001)*((G$2*0.305)^2))&lt;=MED!$A$13,MED!$B$12,IF(0.5*(($B11*0.001)*((G$2*0.305)^2))&lt;=MED!$A$14,MED!$B$13,IF(0.5*(($B11*0.001)*((G$2*0.305)^2))&lt;=MED!$A$15,MED!$B$14,IF(0.5*(($B11*0.001)*((G$2*0.305)^2))&lt;=MED!$A$16,MED!$B$15))))))))))))))</f>
        <v>5</v>
      </c>
      <c r="H11" s="10">
        <f>IF(0.5*(($B11*0.001)*((H$2*0.305)^2))&lt;=MED!$A$3,MED!$B$2,IF(0.5*(($B11*0.001)*((H$2*0.305)^2))&lt;=MED!$A$4,MED!$B$3,IF(0.5*(($B11*0.001)*((H$2*0.305)^2))&lt;=MED!$A$5,MED!$B$4,IF(0.5*(($B11*0.001)*((H$2*0.305)^2))&lt;=MED!$A$6,MED!$B$5,IF(0.5*(($B11*0.001)*((H$2*0.305)^2))&lt;=MED!$A$7,MED!$B$6,IF(0.5*(($B11*0.001)*((H$2*0.305)^2))&lt;=MED!$A$8,MED!$B$7,IF(0.5*(($B11*0.001)*((H$2*0.305)^2))&lt;=MED!$A$9,MED!$B$8,IF(0.5*(($B11*0.001)*((H$2*0.305)^2))&lt;=MED!$A$10,MED!$B$9,IF(0.5*(($B11*0.001)*((H$2*0.305)^2))&lt;=MED!$A$11,MED!$B$10,IF(0.5*(($B11*0.001)*((H$2*0.305)^2))&lt;=MED!$A$12,MED!$B$11,IF(0.5*(($B11*0.001)*((H$2*0.305)^2))&lt;=MED!$A$13,MED!$B$12,IF(0.5*(($B11*0.001)*((H$2*0.305)^2))&lt;=MED!$A$14,MED!$B$13,IF(0.5*(($B11*0.001)*((H$2*0.305)^2))&lt;=MED!$A$15,MED!$B$14,IF(0.5*(($B11*0.001)*((H$2*0.305)^2))&lt;=MED!$A$16,MED!$B$15))))))))))))))</f>
        <v>5</v>
      </c>
      <c r="I11" s="11">
        <f>IF(0.5*(($B11*0.001)*((I$2*0.305)^2))&lt;=MED!$A$3,MED!$B$2,IF(0.5*(($B11*0.001)*((I$2*0.305)^2))&lt;=MED!$A$4,MED!$B$3,IF(0.5*(($B11*0.001)*((I$2*0.305)^2))&lt;=MED!$A$5,MED!$B$4,IF(0.5*(($B11*0.001)*((I$2*0.305)^2))&lt;=MED!$A$6,MED!$B$5,IF(0.5*(($B11*0.001)*((I$2*0.305)^2))&lt;=MED!$A$7,MED!$B$6,IF(0.5*(($B11*0.001)*((I$2*0.305)^2))&lt;=MED!$A$8,MED!$B$7,IF(0.5*(($B11*0.001)*((I$2*0.305)^2))&lt;=MED!$A$9,MED!$B$8,IF(0.5*(($B11*0.001)*((I$2*0.305)^2))&lt;=MED!$A$10,MED!$B$9,IF(0.5*(($B11*0.001)*((I$2*0.305)^2))&lt;=MED!$A$11,MED!$B$10,IF(0.5*(($B11*0.001)*((I$2*0.305)^2))&lt;=MED!$A$12,MED!$B$11,IF(0.5*(($B11*0.001)*((I$2*0.305)^2))&lt;=MED!$A$13,MED!$B$12,IF(0.5*(($B11*0.001)*((I$2*0.305)^2))&lt;=MED!$A$14,MED!$B$13,IF(0.5*(($B11*0.001)*((I$2*0.305)^2))&lt;=MED!$A$15,MED!$B$14,IF(0.5*(($B11*0.001)*((I$2*0.305)^2))&lt;=MED!$A$16,MED!$B$15))))))))))))))</f>
        <v>50</v>
      </c>
      <c r="J11" s="11">
        <f>IF(0.5*(($B11*0.001)*((J$2*0.305)^2))&lt;=MED!$A$3,MED!$B$2,IF(0.5*(($B11*0.001)*((J$2*0.305)^2))&lt;=MED!$A$4,MED!$B$3,IF(0.5*(($B11*0.001)*((J$2*0.305)^2))&lt;=MED!$A$5,MED!$B$4,IF(0.5*(($B11*0.001)*((J$2*0.305)^2))&lt;=MED!$A$6,MED!$B$5,IF(0.5*(($B11*0.001)*((J$2*0.305)^2))&lt;=MED!$A$7,MED!$B$6,IF(0.5*(($B11*0.001)*((J$2*0.305)^2))&lt;=MED!$A$8,MED!$B$7,IF(0.5*(($B11*0.001)*((J$2*0.305)^2))&lt;=MED!$A$9,MED!$B$8,IF(0.5*(($B11*0.001)*((J$2*0.305)^2))&lt;=MED!$A$10,MED!$B$9,IF(0.5*(($B11*0.001)*((J$2*0.305)^2))&lt;=MED!$A$11,MED!$B$10,IF(0.5*(($B11*0.001)*((J$2*0.305)^2))&lt;=MED!$A$12,MED!$B$11,IF(0.5*(($B11*0.001)*((J$2*0.305)^2))&lt;=MED!$A$13,MED!$B$12,IF(0.5*(($B11*0.001)*((J$2*0.305)^2))&lt;=MED!$A$14,MED!$B$13,IF(0.5*(($B11*0.001)*((J$2*0.305)^2))&lt;=MED!$A$15,MED!$B$14,IF(0.5*(($B11*0.001)*((J$2*0.305)^2))&lt;=MED!$A$16,MED!$B$15))))))))))))))</f>
        <v>50</v>
      </c>
      <c r="K11" s="9">
        <f>IF(0.5*(($B11*0.001)*((K$2*0.305)^2))&lt;=MED!$A$3,MED!$B$2,IF(0.5*(($B11*0.001)*((K$2*0.305)^2))&lt;=MED!$A$4,MED!$B$3,IF(0.5*(($B11*0.001)*((K$2*0.305)^2))&lt;=MED!$A$5,MED!$B$4,IF(0.5*(($B11*0.001)*((K$2*0.305)^2))&lt;=MED!$A$6,MED!$B$5,IF(0.5*(($B11*0.001)*((K$2*0.305)^2))&lt;=MED!$A$7,MED!$B$6,IF(0.5*(($B11*0.001)*((K$2*0.305)^2))&lt;=MED!$A$8,MED!$B$7,IF(0.5*(($B11*0.001)*((K$2*0.305)^2))&lt;=MED!$A$9,MED!$B$8,IF(0.5*(($B11*0.001)*((K$2*0.305)^2))&lt;=MED!$A$10,MED!$B$9,IF(0.5*(($B11*0.001)*((K$2*0.305)^2))&lt;=MED!$A$11,MED!$B$10,IF(0.5*(($B11*0.001)*((K$2*0.305)^2))&lt;=MED!$A$12,MED!$B$11,IF(0.5*(($B11*0.001)*((K$2*0.305)^2))&lt;=MED!$A$13,MED!$B$12,IF(0.5*(($B11*0.001)*((K$2*0.305)^2))&lt;=MED!$A$14,MED!$B$13,IF(0.5*(($B11*0.001)*((K$2*0.305)^2))&lt;=MED!$A$15,MED!$B$14,IF(0.5*(($B11*0.001)*((K$2*0.305)^2))&lt;=MED!$A$16,MED!$B$15))))))))))))))</f>
        <v>80</v>
      </c>
      <c r="L11" s="9">
        <f>IF(0.5*(($B11*0.001)*((L$2*0.305)^2))&lt;=MED!$A$3,MED!$B$2,IF(0.5*(($B11*0.001)*((L$2*0.305)^2))&lt;=MED!$A$4,MED!$B$3,IF(0.5*(($B11*0.001)*((L$2*0.305)^2))&lt;=MED!$A$5,MED!$B$4,IF(0.5*(($B11*0.001)*((L$2*0.305)^2))&lt;=MED!$A$6,MED!$B$5,IF(0.5*(($B11*0.001)*((L$2*0.305)^2))&lt;=MED!$A$7,MED!$B$6,IF(0.5*(($B11*0.001)*((L$2*0.305)^2))&lt;=MED!$A$8,MED!$B$7,IF(0.5*(($B11*0.001)*((L$2*0.305)^2))&lt;=MED!$A$9,MED!$B$8,IF(0.5*(($B11*0.001)*((L$2*0.305)^2))&lt;=MED!$A$10,MED!$B$9,IF(0.5*(($B11*0.001)*((L$2*0.305)^2))&lt;=MED!$A$11,MED!$B$10,IF(0.5*(($B11*0.001)*((L$2*0.305)^2))&lt;=MED!$A$12,MED!$B$11,IF(0.5*(($B11*0.001)*((L$2*0.305)^2))&lt;=MED!$A$13,MED!$B$12,IF(0.5*(($B11*0.001)*((L$2*0.305)^2))&lt;=MED!$A$14,MED!$B$13,IF(0.5*(($B11*0.001)*((L$2*0.305)^2))&lt;=MED!$A$15,MED!$B$14,IF(0.5*(($B11*0.001)*((L$2*0.305)^2))&lt;=MED!$A$16,MED!$B$15))))))))))))))</f>
        <v>80</v>
      </c>
      <c r="M11" s="9">
        <f>IF(0.5*(($B11*0.001)*((M$2*0.305)^2))&lt;=MED!$A$3,MED!$B$2,IF(0.5*(($B11*0.001)*((M$2*0.305)^2))&lt;=MED!$A$4,MED!$B$3,IF(0.5*(($B11*0.001)*((M$2*0.305)^2))&lt;=MED!$A$5,MED!$B$4,IF(0.5*(($B11*0.001)*((M$2*0.305)^2))&lt;=MED!$A$6,MED!$B$5,IF(0.5*(($B11*0.001)*((M$2*0.305)^2))&lt;=MED!$A$7,MED!$B$6,IF(0.5*(($B11*0.001)*((M$2*0.305)^2))&lt;=MED!$A$8,MED!$B$7,IF(0.5*(($B11*0.001)*((M$2*0.305)^2))&lt;=MED!$A$9,MED!$B$8,IF(0.5*(($B11*0.001)*((M$2*0.305)^2))&lt;=MED!$A$10,MED!$B$9,IF(0.5*(($B11*0.001)*((M$2*0.305)^2))&lt;=MED!$A$11,MED!$B$10,IF(0.5*(($B11*0.001)*((M$2*0.305)^2))&lt;=MED!$A$12,MED!$B$11,IF(0.5*(($B11*0.001)*((M$2*0.305)^2))&lt;=MED!$A$13,MED!$B$12,IF(0.5*(($B11*0.001)*((M$2*0.305)^2))&lt;=MED!$A$14,MED!$B$13,IF(0.5*(($B11*0.001)*((M$2*0.305)^2))&lt;=MED!$A$15,MED!$B$14,IF(0.5*(($B11*0.001)*((M$2*0.305)^2))&lt;=MED!$A$16,MED!$B$15))))))))))))))</f>
        <v>80</v>
      </c>
      <c r="N11" s="9">
        <f>IF(0.5*(($B11*0.001)*((N$2*0.305)^2))&lt;=MED!$A$3,MED!$B$2,IF(0.5*(($B11*0.001)*((N$2*0.305)^2))&lt;=MED!$A$4,MED!$B$3,IF(0.5*(($B11*0.001)*((N$2*0.305)^2))&lt;=MED!$A$5,MED!$B$4,IF(0.5*(($B11*0.001)*((N$2*0.305)^2))&lt;=MED!$A$6,MED!$B$5,IF(0.5*(($B11*0.001)*((N$2*0.305)^2))&lt;=MED!$A$7,MED!$B$6,IF(0.5*(($B11*0.001)*((N$2*0.305)^2))&lt;=MED!$A$8,MED!$B$7,IF(0.5*(($B11*0.001)*((N$2*0.305)^2))&lt;=MED!$A$9,MED!$B$8,IF(0.5*(($B11*0.001)*((N$2*0.305)^2))&lt;=MED!$A$10,MED!$B$9,IF(0.5*(($B11*0.001)*((N$2*0.305)^2))&lt;=MED!$A$11,MED!$B$10,IF(0.5*(($B11*0.001)*((N$2*0.305)^2))&lt;=MED!$A$12,MED!$B$11,IF(0.5*(($B11*0.001)*((N$2*0.305)^2))&lt;=MED!$A$13,MED!$B$12,IF(0.5*(($B11*0.001)*((N$2*0.305)^2))&lt;=MED!$A$14,MED!$B$13,IF(0.5*(($B11*0.001)*((N$2*0.305)^2))&lt;=MED!$A$15,MED!$B$14,IF(0.5*(($B11*0.001)*((N$2*0.305)^2))&lt;=MED!$A$16,MED!$B$15))))))))))))))</f>
        <v>80</v>
      </c>
      <c r="O11" s="13">
        <f>IF(0.5*(($B11*0.001)*((O$2*0.305)^2))&lt;=MED!$A$3,MED!$B$2,IF(0.5*(($B11*0.001)*((O$2*0.305)^2))&lt;=MED!$A$4,MED!$B$3,IF(0.5*(($B11*0.001)*((O$2*0.305)^2))&lt;=MED!$A$5,MED!$B$4,IF(0.5*(($B11*0.001)*((O$2*0.305)^2))&lt;=MED!$A$6,MED!$B$5,IF(0.5*(($B11*0.001)*((O$2*0.305)^2))&lt;=MED!$A$7,MED!$B$6,IF(0.5*(($B11*0.001)*((O$2*0.305)^2))&lt;=MED!$A$8,MED!$B$7,IF(0.5*(($B11*0.001)*((O$2*0.305)^2))&lt;=MED!$A$9,MED!$B$8,IF(0.5*(($B11*0.001)*((O$2*0.305)^2))&lt;=MED!$A$10,MED!$B$9,IF(0.5*(($B11*0.001)*((O$2*0.305)^2))&lt;=MED!$A$11,MED!$B$10,IF(0.5*(($B11*0.001)*((O$2*0.305)^2))&lt;=MED!$A$12,MED!$B$11,IF(0.5*(($B11*0.001)*((O$2*0.305)^2))&lt;=MED!$A$13,MED!$B$12,IF(0.5*(($B11*0.001)*((O$2*0.305)^2))&lt;=MED!$A$14,MED!$B$13,IF(0.5*(($B11*0.001)*((O$2*0.305)^2))&lt;=MED!$A$15,MED!$B$14,IF(0.5*(($B11*0.001)*((O$2*0.305)^2))&lt;=MED!$A$16,MED!$B$15))))))))))))))</f>
        <v>100</v>
      </c>
      <c r="P11" s="13">
        <f>IF(0.5*(($B11*0.001)*((P$2*0.305)^2))&lt;=MED!$A$3,MED!$B$2,IF(0.5*(($B11*0.001)*((P$2*0.305)^2))&lt;=MED!$A$4,MED!$B$3,IF(0.5*(($B11*0.001)*((P$2*0.305)^2))&lt;=MED!$A$5,MED!$B$4,IF(0.5*(($B11*0.001)*((P$2*0.305)^2))&lt;=MED!$A$6,MED!$B$5,IF(0.5*(($B11*0.001)*((P$2*0.305)^2))&lt;=MED!$A$7,MED!$B$6,IF(0.5*(($B11*0.001)*((P$2*0.305)^2))&lt;=MED!$A$8,MED!$B$7,IF(0.5*(($B11*0.001)*((P$2*0.305)^2))&lt;=MED!$A$9,MED!$B$8,IF(0.5*(($B11*0.001)*((P$2*0.305)^2))&lt;=MED!$A$10,MED!$B$9,IF(0.5*(($B11*0.001)*((P$2*0.305)^2))&lt;=MED!$A$11,MED!$B$10,IF(0.5*(($B11*0.001)*((P$2*0.305)^2))&lt;=MED!$A$12,MED!$B$11,IF(0.5*(($B11*0.001)*((P$2*0.305)^2))&lt;=MED!$A$13,MED!$B$12,IF(0.5*(($B11*0.001)*((P$2*0.305)^2))&lt;=MED!$A$14,MED!$B$13,IF(0.5*(($B11*0.001)*((P$2*0.305)^2))&lt;=MED!$A$15,MED!$B$14,IF(0.5*(($B11*0.001)*((P$2*0.305)^2))&lt;=MED!$A$16,MED!$B$15))))))))))))))</f>
        <v>100</v>
      </c>
      <c r="Q11" s="13">
        <f>IF(0.5*(($B11*0.001)*((Q$2*0.305)^2))&lt;=MED!$A$3,MED!$B$2,IF(0.5*(($B11*0.001)*((Q$2*0.305)^2))&lt;=MED!$A$4,MED!$B$3,IF(0.5*(($B11*0.001)*((Q$2*0.305)^2))&lt;=MED!$A$5,MED!$B$4,IF(0.5*(($B11*0.001)*((Q$2*0.305)^2))&lt;=MED!$A$6,MED!$B$5,IF(0.5*(($B11*0.001)*((Q$2*0.305)^2))&lt;=MED!$A$7,MED!$B$6,IF(0.5*(($B11*0.001)*((Q$2*0.305)^2))&lt;=MED!$A$8,MED!$B$7,IF(0.5*(($B11*0.001)*((Q$2*0.305)^2))&lt;=MED!$A$9,MED!$B$8,IF(0.5*(($B11*0.001)*((Q$2*0.305)^2))&lt;=MED!$A$10,MED!$B$9,IF(0.5*(($B11*0.001)*((Q$2*0.305)^2))&lt;=MED!$A$11,MED!$B$10,IF(0.5*(($B11*0.001)*((Q$2*0.305)^2))&lt;=MED!$A$12,MED!$B$11,IF(0.5*(($B11*0.001)*((Q$2*0.305)^2))&lt;=MED!$A$13,MED!$B$12,IF(0.5*(($B11*0.001)*((Q$2*0.305)^2))&lt;=MED!$A$14,MED!$B$13,IF(0.5*(($B11*0.001)*((Q$2*0.305)^2))&lt;=MED!$A$15,MED!$B$14,IF(0.5*(($B11*0.001)*((Q$2*0.305)^2))&lt;=MED!$A$16,MED!$B$15))))))))))))))</f>
        <v>100</v>
      </c>
      <c r="R11" s="12">
        <f>IF(0.5*(($B11*0.001)*((R$2*0.305)^2))&lt;=MED!$A$3,MED!$B$2,IF(0.5*(($B11*0.001)*((R$2*0.305)^2))&lt;=MED!$A$4,MED!$B$3,IF(0.5*(($B11*0.001)*((R$2*0.305)^2))&lt;=MED!$A$5,MED!$B$4,IF(0.5*(($B11*0.001)*((R$2*0.305)^2))&lt;=MED!$A$6,MED!$B$5,IF(0.5*(($B11*0.001)*((R$2*0.305)^2))&lt;=MED!$A$7,MED!$B$6,IF(0.5*(($B11*0.001)*((R$2*0.305)^2))&lt;=MED!$A$8,MED!$B$7,IF(0.5*(($B11*0.001)*((R$2*0.305)^2))&lt;=MED!$A$9,MED!$B$8,IF(0.5*(($B11*0.001)*((R$2*0.305)^2))&lt;=MED!$A$10,MED!$B$9,IF(0.5*(($B11*0.001)*((R$2*0.305)^2))&lt;=MED!$A$11,MED!$B$10,IF(0.5*(($B11*0.001)*((R$2*0.305)^2))&lt;=MED!$A$12,MED!$B$11,IF(0.5*(($B11*0.001)*((R$2*0.305)^2))&lt;=MED!$A$13,MED!$B$12,IF(0.5*(($B11*0.001)*((R$2*0.305)^2))&lt;=MED!$A$14,MED!$B$13,IF(0.5*(($B11*0.001)*((R$2*0.305)^2))&lt;=MED!$A$15,MED!$B$14,IF(0.5*(($B11*0.001)*((R$2*0.305)^2))&lt;=MED!$A$16,MED!$B$15))))))))))))))</f>
        <v>150</v>
      </c>
      <c r="S11" s="12">
        <f>IF(0.5*(($B11*0.001)*((S$2*0.305)^2))&lt;=MED!$A$3,MED!$B$2,IF(0.5*(($B11*0.001)*((S$2*0.305)^2))&lt;=MED!$A$4,MED!$B$3,IF(0.5*(($B11*0.001)*((S$2*0.305)^2))&lt;=MED!$A$5,MED!$B$4,IF(0.5*(($B11*0.001)*((S$2*0.305)^2))&lt;=MED!$A$6,MED!$B$5,IF(0.5*(($B11*0.001)*((S$2*0.305)^2))&lt;=MED!$A$7,MED!$B$6,IF(0.5*(($B11*0.001)*((S$2*0.305)^2))&lt;=MED!$A$8,MED!$B$7,IF(0.5*(($B11*0.001)*((S$2*0.305)^2))&lt;=MED!$A$9,MED!$B$8,IF(0.5*(($B11*0.001)*((S$2*0.305)^2))&lt;=MED!$A$10,MED!$B$9,IF(0.5*(($B11*0.001)*((S$2*0.305)^2))&lt;=MED!$A$11,MED!$B$10,IF(0.5*(($B11*0.001)*((S$2*0.305)^2))&lt;=MED!$A$12,MED!$B$11,IF(0.5*(($B11*0.001)*((S$2*0.305)^2))&lt;=MED!$A$13,MED!$B$12,IF(0.5*(($B11*0.001)*((S$2*0.305)^2))&lt;=MED!$A$14,MED!$B$13,IF(0.5*(($B11*0.001)*((S$2*0.305)^2))&lt;=MED!$A$15,MED!$B$14,IF(0.5*(($B11*0.001)*((S$2*0.305)^2))&lt;=MED!$A$16,MED!$B$15))))))))))))))</f>
        <v>150</v>
      </c>
      <c r="T11" s="12">
        <f>IF(0.5*(($B11*0.001)*((T$2*0.305)^2))&lt;=MED!$A$3,MED!$B$2,IF(0.5*(($B11*0.001)*((T$2*0.305)^2))&lt;=MED!$A$4,MED!$B$3,IF(0.5*(($B11*0.001)*((T$2*0.305)^2))&lt;=MED!$A$5,MED!$B$4,IF(0.5*(($B11*0.001)*((T$2*0.305)^2))&lt;=MED!$A$6,MED!$B$5,IF(0.5*(($B11*0.001)*((T$2*0.305)^2))&lt;=MED!$A$7,MED!$B$6,IF(0.5*(($B11*0.001)*((T$2*0.305)^2))&lt;=MED!$A$8,MED!$B$7,IF(0.5*(($B11*0.001)*((T$2*0.305)^2))&lt;=MED!$A$9,MED!$B$8,IF(0.5*(($B11*0.001)*((T$2*0.305)^2))&lt;=MED!$A$10,MED!$B$9,IF(0.5*(($B11*0.001)*((T$2*0.305)^2))&lt;=MED!$A$11,MED!$B$10,IF(0.5*(($B11*0.001)*((T$2*0.305)^2))&lt;=MED!$A$12,MED!$B$11,IF(0.5*(($B11*0.001)*((T$2*0.305)^2))&lt;=MED!$A$13,MED!$B$12,IF(0.5*(($B11*0.001)*((T$2*0.305)^2))&lt;=MED!$A$14,MED!$B$13,IF(0.5*(($B11*0.001)*((T$2*0.305)^2))&lt;=MED!$A$15,MED!$B$14,IF(0.5*(($B11*0.001)*((T$2*0.305)^2))&lt;=MED!$A$16,MED!$B$15))))))))))))))</f>
        <v>150</v>
      </c>
      <c r="U11" s="8" t="str">
        <f>IF(0.5*(($B11*0.001)*((U$2*0.305)^2))&lt;=MED!$A$3,MED!$B$2,IF(0.5*(($B11*0.001)*((U$2*0.305)^2))&lt;=MED!$A$4,MED!$B$3,IF(0.5*(($B11*0.001)*((U$2*0.305)^2))&lt;=MED!$A$5,MED!$B$4,IF(0.5*(($B11*0.001)*((U$2*0.305)^2))&lt;=MED!$A$6,MED!$B$5,IF(0.5*(($B11*0.001)*((U$2*0.305)^2))&lt;=MED!$A$7,MED!$B$6,IF(0.5*(($B11*0.001)*((U$2*0.305)^2))&lt;=MED!$A$8,MED!$B$7,IF(0.5*(($B11*0.001)*((U$2*0.305)^2))&lt;=MED!$A$9,MED!$B$8,IF(0.5*(($B11*0.001)*((U$2*0.305)^2))&lt;=MED!$A$10,MED!$B$9,IF(0.5*(($B11*0.001)*((U$2*0.305)^2))&lt;=MED!$A$11,MED!$B$10,IF(0.5*(($B11*0.001)*((U$2*0.305)^2))&lt;=MED!$A$12,MED!$B$11,IF(0.5*(($B11*0.001)*((U$2*0.305)^2))&lt;=MED!$A$13,MED!$B$12,IF(0.5*(($B11*0.001)*((U$2*0.305)^2))&lt;=MED!$A$14,MED!$B$13,IF(0.5*(($B11*0.001)*((U$2*0.305)^2))&lt;=MED!$A$15,MED!$B$14,IF(0.5*(($B11*0.001)*((U$2*0.305)^2))&lt;=MED!$A$16,MED!$B$15))))))))))))))</f>
        <v>NA</v>
      </c>
    </row>
    <row r="12" spans="1:22" x14ac:dyDescent="0.25">
      <c r="A12" s="41"/>
      <c r="B12" s="7">
        <v>0.45</v>
      </c>
      <c r="C12" s="8">
        <f>IF(0.5*(($B12*0.001)*((C$2*0.305)^2))&lt;=MED!$A$3,MED!$B$2,IF(0.5*(($B12*0.001)*((C$2*0.305)^2))&lt;=MED!$A$4,MED!$B$3,IF(0.5*(($B12*0.001)*((C$2*0.305)^2))&lt;=MED!$A$5,MED!$B$4,IF(0.5*(($B12*0.001)*((C$2*0.305)^2))&lt;=MED!$A$6,MED!$B$5,IF(0.5*(($B12*0.001)*((C$2*0.305)^2))&lt;=MED!$A$7,MED!$B$6,IF(0.5*(($B12*0.001)*((C$2*0.305)^2))&lt;=MED!$A$8,MED!$B$7,IF(0.5*(($B12*0.001)*((C$2*0.305)^2))&lt;=MED!$A$9,MED!$B$8,IF(0.5*(($B12*0.001)*((C$2*0.305)^2))&lt;=MED!$A$10,MED!$B$9,IF(0.5*(($B12*0.001)*((C$2*0.305)^2))&lt;=MED!$A$11,MED!$B$10,IF(0.5*(($B12*0.001)*((C$2*0.305)^2))&lt;=MED!$A$12,MED!$B$11,IF(0.5*(($B12*0.001)*((C$2*0.305)^2))&lt;=MED!$A$13,MED!$B$12,IF(0.5*(($B12*0.001)*((C$2*0.305)^2))&lt;=MED!$A$14,MED!$B$13,IF(0.5*(($B12*0.001)*((C$2*0.305)^2))&lt;=MED!$A$15,MED!$B$14,IF(0.5*(($B18*0.001)*((C$2*0.305)^2))&lt;=MED!$A$16,MED!$B$15))))))))))))))</f>
        <v>5</v>
      </c>
      <c r="D12" s="8">
        <f>IF(0.5*(($B12*0.001)*((D$2*0.305)^2))&lt;=MED!$A$3,MED!$B$2,IF(0.5*(($B12*0.001)*((D$2*0.305)^2))&lt;=MED!$A$4,MED!$B$3,IF(0.5*(($B12*0.001)*((D$2*0.305)^2))&lt;=MED!$A$5,MED!$B$4,IF(0.5*(($B12*0.001)*((D$2*0.305)^2))&lt;=MED!$A$6,MED!$B$5,IF(0.5*(($B12*0.001)*((D$2*0.305)^2))&lt;=MED!$A$7,MED!$B$6,IF(0.5*(($B12*0.001)*((D$2*0.305)^2))&lt;=MED!$A$8,MED!$B$7,IF(0.5*(($B12*0.001)*((D$2*0.305)^2))&lt;=MED!$A$9,MED!$B$8,IF(0.5*(($B12*0.001)*((D$2*0.305)^2))&lt;=MED!$A$10,MED!$B$9,IF(0.5*(($B12*0.001)*((D$2*0.305)^2))&lt;=MED!$A$11,MED!$B$10,IF(0.5*(($B12*0.001)*((D$2*0.305)^2))&lt;=MED!$A$12,MED!$B$11,IF(0.5*(($B12*0.001)*((D$2*0.305)^2))&lt;=MED!$A$13,MED!$B$12,IF(0.5*(($B12*0.001)*((D$2*0.305)^2))&lt;=MED!$A$14,MED!$B$13,IF(0.5*(($B12*0.001)*((D$2*0.305)^2))&lt;=MED!#REF!,MED!$B$14,IF(0.5*(($B12*0.001)*((D$2*0.305)^2))&lt;=MED!#REF!,MED!#REF!))))))))))))))</f>
        <v>5</v>
      </c>
      <c r="E12" s="8">
        <f>IF(0.5*(($B12*0.001)*((E$2*0.305)^2))&lt;=MED!$A$3,MED!$B$2,IF(0.5*(($B12*0.001)*((E$2*0.305)^2))&lt;=MED!$A$4,MED!$B$3,IF(0.5*(($B12*0.001)*((E$2*0.305)^2))&lt;=MED!$A$5,MED!$B$4,IF(0.5*(($B12*0.001)*((E$2*0.305)^2))&lt;=MED!$A$6,MED!$B$5,IF(0.5*(($B12*0.001)*((E$2*0.305)^2))&lt;=MED!$A$7,MED!$B$6,IF(0.5*(($B12*0.001)*((E$2*0.305)^2))&lt;=MED!$A$8,MED!$B$7,IF(0.5*(($B12*0.001)*((E$2*0.305)^2))&lt;=MED!$A$9,MED!$B$8,IF(0.5*(($B12*0.001)*((E$2*0.305)^2))&lt;=MED!$A$10,MED!$B$9,IF(0.5*(($B12*0.001)*((E$2*0.305)^2))&lt;=MED!$A$11,MED!$B$10,IF(0.5*(($B12*0.001)*((E$2*0.305)^2))&lt;=MED!$A$12,MED!$B$11,IF(0.5*(($B12*0.001)*((E$2*0.305)^2))&lt;=MED!$A$13,MED!$B$12,IF(0.5*(($B12*0.001)*((E$2*0.305)^2))&lt;=MED!$A$14,MED!$B$13,IF(0.5*(($B12*0.001)*((E$2*0.305)^2))&lt;=MED!$A$15,MED!$B$14,IF(0.5*(($B12*0.001)*((E$2*0.305)^2))&lt;=MED!$A$16,MED!$B$15))))))))))))))</f>
        <v>5</v>
      </c>
      <c r="F12" s="10">
        <f>IF(0.5*(($B12*0.001)*((F$2*0.305)^2))&lt;=MED!$A$3,MED!$B$2,IF(0.5*(($B12*0.001)*((F$2*0.305)^2))&lt;=MED!$A$4,MED!$B$3,IF(0.5*(($B12*0.001)*((F$2*0.305)^2))&lt;=MED!$A$5,MED!$B$4,IF(0.5*(($B12*0.001)*((F$2*0.305)^2))&lt;=MED!$A$6,MED!$B$5,IF(0.5*(($B12*0.001)*((F$2*0.305)^2))&lt;=MED!$A$7,MED!$B$6,IF(0.5*(($B12*0.001)*((F$2*0.305)^2))&lt;=MED!$A$8,MED!$B$7,IF(0.5*(($B12*0.001)*((F$2*0.305)^2))&lt;=MED!$A$9,MED!$B$8,IF(0.5*(($B12*0.001)*((F$2*0.305)^2))&lt;=MED!$A$10,MED!$B$9,IF(0.5*(($B12*0.001)*((F$2*0.305)^2))&lt;=MED!$A$11,MED!$B$10,IF(0.5*(($B12*0.001)*((F$2*0.305)^2))&lt;=MED!$A$12,MED!$B$11,IF(0.5*(($B12*0.001)*((F$2*0.305)^2))&lt;=MED!$A$13,MED!$B$12,IF(0.5*(($B12*0.001)*((F$2*0.305)^2))&lt;=MED!$A$14,MED!$B$13,IF(0.5*(($B12*0.001)*((F$2*0.305)^2))&lt;=MED!$A$15,MED!$B$14,IF(0.5*(($B12*0.001)*((F$2*0.305)^2))&lt;=MED!$A$16,MED!$B$15))))))))))))))</f>
        <v>5</v>
      </c>
      <c r="G12" s="10">
        <f>IF(0.5*(($B12*0.001)*((G$2*0.305)^2))&lt;=MED!$A$3,MED!$B$2,IF(0.5*(($B12*0.001)*((G$2*0.305)^2))&lt;=MED!$A$4,MED!$B$3,IF(0.5*(($B12*0.001)*((G$2*0.305)^2))&lt;=MED!$A$5,MED!$B$4,IF(0.5*(($B12*0.001)*((G$2*0.305)^2))&lt;=MED!$A$6,MED!$B$5,IF(0.5*(($B12*0.001)*((G$2*0.305)^2))&lt;=MED!$A$7,MED!$B$6,IF(0.5*(($B12*0.001)*((G$2*0.305)^2))&lt;=MED!$A$8,MED!$B$7,IF(0.5*(($B12*0.001)*((G$2*0.305)^2))&lt;=MED!$A$9,MED!$B$8,IF(0.5*(($B12*0.001)*((G$2*0.305)^2))&lt;=MED!$A$10,MED!$B$9,IF(0.5*(($B12*0.001)*((G$2*0.305)^2))&lt;=MED!$A$11,MED!$B$10,IF(0.5*(($B12*0.001)*((G$2*0.305)^2))&lt;=MED!$A$12,MED!$B$11,IF(0.5*(($B12*0.001)*((G$2*0.305)^2))&lt;=MED!$A$13,MED!$B$12,IF(0.5*(($B12*0.001)*((G$2*0.305)^2))&lt;=MED!$A$14,MED!$B$13,IF(0.5*(($B12*0.001)*((G$2*0.305)^2))&lt;=MED!$A$15,MED!$B$14,IF(0.5*(($B12*0.001)*((G$2*0.305)^2))&lt;=MED!$A$16,MED!$B$15))))))))))))))</f>
        <v>5</v>
      </c>
      <c r="H12" s="11">
        <f>IF(0.5*(($B12*0.001)*((H$2*0.305)^2))&lt;=MED!$A$3,MED!$B$2,IF(0.5*(($B12*0.001)*((H$2*0.305)^2))&lt;=MED!$A$4,MED!$B$3,IF(0.5*(($B12*0.001)*((H$2*0.305)^2))&lt;=MED!$A$5,MED!$B$4,IF(0.5*(($B12*0.001)*((H$2*0.305)^2))&lt;=MED!$A$6,MED!$B$5,IF(0.5*(($B12*0.001)*((H$2*0.305)^2))&lt;=MED!$A$7,MED!$B$6,IF(0.5*(($B12*0.001)*((H$2*0.305)^2))&lt;=MED!$A$8,MED!$B$7,IF(0.5*(($B12*0.001)*((H$2*0.305)^2))&lt;=MED!$A$9,MED!$B$8,IF(0.5*(($B12*0.001)*((H$2*0.305)^2))&lt;=MED!$A$10,MED!$B$9,IF(0.5*(($B12*0.001)*((H$2*0.305)^2))&lt;=MED!$A$11,MED!$B$10,IF(0.5*(($B12*0.001)*((H$2*0.305)^2))&lt;=MED!$A$12,MED!$B$11,IF(0.5*(($B12*0.001)*((H$2*0.305)^2))&lt;=MED!$A$13,MED!$B$12,IF(0.5*(($B12*0.001)*((H$2*0.305)^2))&lt;=MED!$A$14,MED!$B$13,IF(0.5*(($B12*0.001)*((H$2*0.305)^2))&lt;=MED!$A$15,MED!$B$14,IF(0.5*(($B12*0.001)*((H$2*0.305)^2))&lt;=MED!$A$16,MED!$B$15))))))))))))))</f>
        <v>5</v>
      </c>
      <c r="I12" s="11">
        <f>IF(0.5*(($B12*0.001)*((I$2*0.305)^2))&lt;=MED!$A$3,MED!$B$2,IF(0.5*(($B12*0.001)*((I$2*0.305)^2))&lt;=MED!$A$4,MED!$B$3,IF(0.5*(($B12*0.001)*((I$2*0.305)^2))&lt;=MED!$A$5,MED!$B$4,IF(0.5*(($B12*0.001)*((I$2*0.305)^2))&lt;=MED!$A$6,MED!$B$5,IF(0.5*(($B12*0.001)*((I$2*0.305)^2))&lt;=MED!$A$7,MED!$B$6,IF(0.5*(($B12*0.001)*((I$2*0.305)^2))&lt;=MED!$A$8,MED!$B$7,IF(0.5*(($B12*0.001)*((I$2*0.305)^2))&lt;=MED!$A$9,MED!$B$8,IF(0.5*(($B12*0.001)*((I$2*0.305)^2))&lt;=MED!$A$10,MED!$B$9,IF(0.5*(($B12*0.001)*((I$2*0.305)^2))&lt;=MED!$A$11,MED!$B$10,IF(0.5*(($B12*0.001)*((I$2*0.305)^2))&lt;=MED!$A$12,MED!$B$11,IF(0.5*(($B12*0.001)*((I$2*0.305)^2))&lt;=MED!$A$13,MED!$B$12,IF(0.5*(($B12*0.001)*((I$2*0.305)^2))&lt;=MED!$A$14,MED!$B$13,IF(0.5*(($B12*0.001)*((I$2*0.305)^2))&lt;=MED!$A$15,MED!$B$14,IF(0.5*(($B12*0.001)*((I$2*0.305)^2))&lt;=MED!$A$16,MED!$B$15))))))))))))))</f>
        <v>50</v>
      </c>
      <c r="J12" s="9">
        <f>IF(0.5*(($B12*0.001)*((J$2*0.305)^2))&lt;=MED!$A$3,MED!$B$2,IF(0.5*(($B12*0.001)*((J$2*0.305)^2))&lt;=MED!$A$4,MED!$B$3,IF(0.5*(($B12*0.001)*((J$2*0.305)^2))&lt;=MED!$A$5,MED!$B$4,IF(0.5*(($B12*0.001)*((J$2*0.305)^2))&lt;=MED!$A$6,MED!$B$5,IF(0.5*(($B12*0.001)*((J$2*0.305)^2))&lt;=MED!$A$7,MED!$B$6,IF(0.5*(($B12*0.001)*((J$2*0.305)^2))&lt;=MED!$A$8,MED!$B$7,IF(0.5*(($B12*0.001)*((J$2*0.305)^2))&lt;=MED!$A$9,MED!$B$8,IF(0.5*(($B12*0.001)*((J$2*0.305)^2))&lt;=MED!$A$10,MED!$B$9,IF(0.5*(($B12*0.001)*((J$2*0.305)^2))&lt;=MED!$A$11,MED!$B$10,IF(0.5*(($B12*0.001)*((J$2*0.305)^2))&lt;=MED!$A$12,MED!$B$11,IF(0.5*(($B12*0.001)*((J$2*0.305)^2))&lt;=MED!$A$13,MED!$B$12,IF(0.5*(($B12*0.001)*((J$2*0.305)^2))&lt;=MED!$A$14,MED!$B$13,IF(0.5*(($B12*0.001)*((J$2*0.305)^2))&lt;=MED!$A$15,MED!$B$14,IF(0.5*(($B12*0.001)*((J$2*0.305)^2))&lt;=MED!$A$16,MED!$B$15))))))))))))))</f>
        <v>80</v>
      </c>
      <c r="K12" s="9">
        <f>IF(0.5*(($B12*0.001)*((K$2*0.305)^2))&lt;=MED!$A$3,MED!$B$2,IF(0.5*(($B12*0.001)*((K$2*0.305)^2))&lt;=MED!$A$4,MED!$B$3,IF(0.5*(($B12*0.001)*((K$2*0.305)^2))&lt;=MED!$A$5,MED!$B$4,IF(0.5*(($B12*0.001)*((K$2*0.305)^2))&lt;=MED!$A$6,MED!$B$5,IF(0.5*(($B12*0.001)*((K$2*0.305)^2))&lt;=MED!$A$7,MED!$B$6,IF(0.5*(($B12*0.001)*((K$2*0.305)^2))&lt;=MED!$A$8,MED!$B$7,IF(0.5*(($B12*0.001)*((K$2*0.305)^2))&lt;=MED!$A$9,MED!$B$8,IF(0.5*(($B12*0.001)*((K$2*0.305)^2))&lt;=MED!$A$10,MED!$B$9,IF(0.5*(($B12*0.001)*((K$2*0.305)^2))&lt;=MED!$A$11,MED!$B$10,IF(0.5*(($B12*0.001)*((K$2*0.305)^2))&lt;=MED!$A$12,MED!$B$11,IF(0.5*(($B12*0.001)*((K$2*0.305)^2))&lt;=MED!$A$13,MED!$B$12,IF(0.5*(($B12*0.001)*((K$2*0.305)^2))&lt;=MED!$A$14,MED!$B$13,IF(0.5*(($B12*0.001)*((K$2*0.305)^2))&lt;=MED!$A$15,MED!$B$14,IF(0.5*(($B12*0.001)*((K$2*0.305)^2))&lt;=MED!$A$16,MED!$B$15))))))))))))))</f>
        <v>80</v>
      </c>
      <c r="L12" s="9">
        <f>IF(0.5*(($B12*0.001)*((L$2*0.305)^2))&lt;=MED!$A$3,MED!$B$2,IF(0.5*(($B12*0.001)*((L$2*0.305)^2))&lt;=MED!$A$4,MED!$B$3,IF(0.5*(($B12*0.001)*((L$2*0.305)^2))&lt;=MED!$A$5,MED!$B$4,IF(0.5*(($B12*0.001)*((L$2*0.305)^2))&lt;=MED!$A$6,MED!$B$5,IF(0.5*(($B12*0.001)*((L$2*0.305)^2))&lt;=MED!$A$7,MED!$B$6,IF(0.5*(($B12*0.001)*((L$2*0.305)^2))&lt;=MED!$A$8,MED!$B$7,IF(0.5*(($B12*0.001)*((L$2*0.305)^2))&lt;=MED!$A$9,MED!$B$8,IF(0.5*(($B12*0.001)*((L$2*0.305)^2))&lt;=MED!$A$10,MED!$B$9,IF(0.5*(($B12*0.001)*((L$2*0.305)^2))&lt;=MED!$A$11,MED!$B$10,IF(0.5*(($B12*0.001)*((L$2*0.305)^2))&lt;=MED!$A$12,MED!$B$11,IF(0.5*(($B12*0.001)*((L$2*0.305)^2))&lt;=MED!$A$13,MED!$B$12,IF(0.5*(($B12*0.001)*((L$2*0.305)^2))&lt;=MED!$A$14,MED!$B$13,IF(0.5*(($B12*0.001)*((L$2*0.305)^2))&lt;=MED!$A$15,MED!$B$14,IF(0.5*(($B12*0.001)*((L$2*0.305)^2))&lt;=MED!$A$16,MED!$B$15))))))))))))))</f>
        <v>80</v>
      </c>
      <c r="M12" s="9">
        <f>IF(0.5*(($B12*0.001)*((M$2*0.305)^2))&lt;=MED!$A$3,MED!$B$2,IF(0.5*(($B12*0.001)*((M$2*0.305)^2))&lt;=MED!$A$4,MED!$B$3,IF(0.5*(($B12*0.001)*((M$2*0.305)^2))&lt;=MED!$A$5,MED!$B$4,IF(0.5*(($B12*0.001)*((M$2*0.305)^2))&lt;=MED!$A$6,MED!$B$5,IF(0.5*(($B12*0.001)*((M$2*0.305)^2))&lt;=MED!$A$7,MED!$B$6,IF(0.5*(($B12*0.001)*((M$2*0.305)^2))&lt;=MED!$A$8,MED!$B$7,IF(0.5*(($B12*0.001)*((M$2*0.305)^2))&lt;=MED!$A$9,MED!$B$8,IF(0.5*(($B12*0.001)*((M$2*0.305)^2))&lt;=MED!$A$10,MED!$B$9,IF(0.5*(($B12*0.001)*((M$2*0.305)^2))&lt;=MED!$A$11,MED!$B$10,IF(0.5*(($B12*0.001)*((M$2*0.305)^2))&lt;=MED!$A$12,MED!$B$11,IF(0.5*(($B12*0.001)*((M$2*0.305)^2))&lt;=MED!$A$13,MED!$B$12,IF(0.5*(($B12*0.001)*((M$2*0.305)^2))&lt;=MED!$A$14,MED!$B$13,IF(0.5*(($B12*0.001)*((M$2*0.305)^2))&lt;=MED!$A$15,MED!$B$14,IF(0.5*(($B12*0.001)*((M$2*0.305)^2))&lt;=MED!$A$16,MED!$B$15))))))))))))))</f>
        <v>80</v>
      </c>
      <c r="N12" s="13">
        <f>IF(0.5*(($B12*0.001)*((N$2*0.305)^2))&lt;=MED!$A$3,MED!$B$2,IF(0.5*(($B12*0.001)*((N$2*0.305)^2))&lt;=MED!$A$4,MED!$B$3,IF(0.5*(($B12*0.001)*((N$2*0.305)^2))&lt;=MED!$A$5,MED!$B$4,IF(0.5*(($B12*0.001)*((N$2*0.305)^2))&lt;=MED!$A$6,MED!$B$5,IF(0.5*(($B12*0.001)*((N$2*0.305)^2))&lt;=MED!$A$7,MED!$B$6,IF(0.5*(($B12*0.001)*((N$2*0.305)^2))&lt;=MED!$A$8,MED!$B$7,IF(0.5*(($B12*0.001)*((N$2*0.305)^2))&lt;=MED!$A$9,MED!$B$8,IF(0.5*(($B12*0.001)*((N$2*0.305)^2))&lt;=MED!$A$10,MED!$B$9,IF(0.5*(($B12*0.001)*((N$2*0.305)^2))&lt;=MED!$A$11,MED!$B$10,IF(0.5*(($B12*0.001)*((N$2*0.305)^2))&lt;=MED!$A$12,MED!$B$11,IF(0.5*(($B12*0.001)*((N$2*0.305)^2))&lt;=MED!$A$13,MED!$B$12,IF(0.5*(($B12*0.001)*((N$2*0.305)^2))&lt;=MED!$A$14,MED!$B$13,IF(0.5*(($B12*0.001)*((N$2*0.305)^2))&lt;=MED!$A$15,MED!$B$14,IF(0.5*(($B12*0.001)*((N$2*0.305)^2))&lt;=MED!$A$16,MED!$B$15))))))))))))))</f>
        <v>100</v>
      </c>
      <c r="O12" s="13">
        <f>IF(0.5*(($B12*0.001)*((O$2*0.305)^2))&lt;=MED!$A$3,MED!$B$2,IF(0.5*(($B12*0.001)*((O$2*0.305)^2))&lt;=MED!$A$4,MED!$B$3,IF(0.5*(($B12*0.001)*((O$2*0.305)^2))&lt;=MED!$A$5,MED!$B$4,IF(0.5*(($B12*0.001)*((O$2*0.305)^2))&lt;=MED!$A$6,MED!$B$5,IF(0.5*(($B12*0.001)*((O$2*0.305)^2))&lt;=MED!$A$7,MED!$B$6,IF(0.5*(($B12*0.001)*((O$2*0.305)^2))&lt;=MED!$A$8,MED!$B$7,IF(0.5*(($B12*0.001)*((O$2*0.305)^2))&lt;=MED!$A$9,MED!$B$8,IF(0.5*(($B12*0.001)*((O$2*0.305)^2))&lt;=MED!$A$10,MED!$B$9,IF(0.5*(($B12*0.001)*((O$2*0.305)^2))&lt;=MED!$A$11,MED!$B$10,IF(0.5*(($B12*0.001)*((O$2*0.305)^2))&lt;=MED!$A$12,MED!$B$11,IF(0.5*(($B12*0.001)*((O$2*0.305)^2))&lt;=MED!$A$13,MED!$B$12,IF(0.5*(($B12*0.001)*((O$2*0.305)^2))&lt;=MED!$A$14,MED!$B$13,IF(0.5*(($B12*0.001)*((O$2*0.305)^2))&lt;=MED!$A$15,MED!$B$14,IF(0.5*(($B12*0.001)*((O$2*0.305)^2))&lt;=MED!$A$16,MED!$B$15))))))))))))))</f>
        <v>100</v>
      </c>
      <c r="P12" s="13">
        <f>IF(0.5*(($B12*0.001)*((P$2*0.305)^2))&lt;=MED!$A$3,MED!$B$2,IF(0.5*(($B12*0.001)*((P$2*0.305)^2))&lt;=MED!$A$4,MED!$B$3,IF(0.5*(($B12*0.001)*((P$2*0.305)^2))&lt;=MED!$A$5,MED!$B$4,IF(0.5*(($B12*0.001)*((P$2*0.305)^2))&lt;=MED!$A$6,MED!$B$5,IF(0.5*(($B12*0.001)*((P$2*0.305)^2))&lt;=MED!$A$7,MED!$B$6,IF(0.5*(($B12*0.001)*((P$2*0.305)^2))&lt;=MED!$A$8,MED!$B$7,IF(0.5*(($B12*0.001)*((P$2*0.305)^2))&lt;=MED!$A$9,MED!$B$8,IF(0.5*(($B12*0.001)*((P$2*0.305)^2))&lt;=MED!$A$10,MED!$B$9,IF(0.5*(($B12*0.001)*((P$2*0.305)^2))&lt;=MED!$A$11,MED!$B$10,IF(0.5*(($B12*0.001)*((P$2*0.305)^2))&lt;=MED!$A$12,MED!$B$11,IF(0.5*(($B12*0.001)*((P$2*0.305)^2))&lt;=MED!$A$13,MED!$B$12,IF(0.5*(($B12*0.001)*((P$2*0.305)^2))&lt;=MED!$A$14,MED!$B$13,IF(0.5*(($B12*0.001)*((P$2*0.305)^2))&lt;=MED!$A$15,MED!$B$14,IF(0.5*(($B12*0.001)*((P$2*0.305)^2))&lt;=MED!$A$16,MED!$B$15))))))))))))))</f>
        <v>100</v>
      </c>
      <c r="Q12" s="12">
        <f>IF(0.5*(($B12*0.001)*((Q$2*0.305)^2))&lt;=MED!$A$3,MED!$B$2,IF(0.5*(($B12*0.001)*((Q$2*0.305)^2))&lt;=MED!$A$4,MED!$B$3,IF(0.5*(($B12*0.001)*((Q$2*0.305)^2))&lt;=MED!$A$5,MED!$B$4,IF(0.5*(($B12*0.001)*((Q$2*0.305)^2))&lt;=MED!$A$6,MED!$B$5,IF(0.5*(($B12*0.001)*((Q$2*0.305)^2))&lt;=MED!$A$7,MED!$B$6,IF(0.5*(($B12*0.001)*((Q$2*0.305)^2))&lt;=MED!$A$8,MED!$B$7,IF(0.5*(($B12*0.001)*((Q$2*0.305)^2))&lt;=MED!$A$9,MED!$B$8,IF(0.5*(($B12*0.001)*((Q$2*0.305)^2))&lt;=MED!$A$10,MED!$B$9,IF(0.5*(($B12*0.001)*((Q$2*0.305)^2))&lt;=MED!$A$11,MED!$B$10,IF(0.5*(($B12*0.001)*((Q$2*0.305)^2))&lt;=MED!$A$12,MED!$B$11,IF(0.5*(($B12*0.001)*((Q$2*0.305)^2))&lt;=MED!$A$13,MED!$B$12,IF(0.5*(($B12*0.001)*((Q$2*0.305)^2))&lt;=MED!$A$14,MED!$B$13,IF(0.5*(($B12*0.001)*((Q$2*0.305)^2))&lt;=MED!$A$15,MED!$B$14,IF(0.5*(($B12*0.001)*((Q$2*0.305)^2))&lt;=MED!$A$16,MED!$B$15))))))))))))))</f>
        <v>150</v>
      </c>
      <c r="R12" s="12">
        <f>IF(0.5*(($B12*0.001)*((R$2*0.305)^2))&lt;=MED!$A$3,MED!$B$2,IF(0.5*(($B12*0.001)*((R$2*0.305)^2))&lt;=MED!$A$4,MED!$B$3,IF(0.5*(($B12*0.001)*((R$2*0.305)^2))&lt;=MED!$A$5,MED!$B$4,IF(0.5*(($B12*0.001)*((R$2*0.305)^2))&lt;=MED!$A$6,MED!$B$5,IF(0.5*(($B12*0.001)*((R$2*0.305)^2))&lt;=MED!$A$7,MED!$B$6,IF(0.5*(($B12*0.001)*((R$2*0.305)^2))&lt;=MED!$A$8,MED!$B$7,IF(0.5*(($B12*0.001)*((R$2*0.305)^2))&lt;=MED!$A$9,MED!$B$8,IF(0.5*(($B12*0.001)*((R$2*0.305)^2))&lt;=MED!$A$10,MED!$B$9,IF(0.5*(($B12*0.001)*((R$2*0.305)^2))&lt;=MED!$A$11,MED!$B$10,IF(0.5*(($B12*0.001)*((R$2*0.305)^2))&lt;=MED!$A$12,MED!$B$11,IF(0.5*(($B12*0.001)*((R$2*0.305)^2))&lt;=MED!$A$13,MED!$B$12,IF(0.5*(($B12*0.001)*((R$2*0.305)^2))&lt;=MED!$A$14,MED!$B$13,IF(0.5*(($B12*0.001)*((R$2*0.305)^2))&lt;=MED!$A$15,MED!$B$14,IF(0.5*(($B12*0.001)*((R$2*0.305)^2))&lt;=MED!$A$16,MED!$B$15))))))))))))))</f>
        <v>150</v>
      </c>
      <c r="S12" s="12">
        <f>IF(0.5*(($B12*0.001)*((S$2*0.305)^2))&lt;=MED!$A$3,MED!$B$2,IF(0.5*(($B12*0.001)*((S$2*0.305)^2))&lt;=MED!$A$4,MED!$B$3,IF(0.5*(($B12*0.001)*((S$2*0.305)^2))&lt;=MED!$A$5,MED!$B$4,IF(0.5*(($B12*0.001)*((S$2*0.305)^2))&lt;=MED!$A$6,MED!$B$5,IF(0.5*(($B12*0.001)*((S$2*0.305)^2))&lt;=MED!$A$7,MED!$B$6,IF(0.5*(($B12*0.001)*((S$2*0.305)^2))&lt;=MED!$A$8,MED!$B$7,IF(0.5*(($B12*0.001)*((S$2*0.305)^2))&lt;=MED!$A$9,MED!$B$8,IF(0.5*(($B12*0.001)*((S$2*0.305)^2))&lt;=MED!$A$10,MED!$B$9,IF(0.5*(($B12*0.001)*((S$2*0.305)^2))&lt;=MED!$A$11,MED!$B$10,IF(0.5*(($B12*0.001)*((S$2*0.305)^2))&lt;=MED!$A$12,MED!$B$11,IF(0.5*(($B12*0.001)*((S$2*0.305)^2))&lt;=MED!$A$13,MED!$B$12,IF(0.5*(($B12*0.001)*((S$2*0.305)^2))&lt;=MED!$A$14,MED!$B$13,IF(0.5*(($B12*0.001)*((S$2*0.305)^2))&lt;=MED!$A$15,MED!$B$14,IF(0.5*(($B12*0.001)*((S$2*0.305)^2))&lt;=MED!$A$16,MED!$B$15))))))))))))))</f>
        <v>150</v>
      </c>
      <c r="T12" s="12" t="str">
        <f>IF(0.5*(($B12*0.001)*((T$2*0.305)^2))&lt;=MED!$A$3,MED!$B$2,IF(0.5*(($B12*0.001)*((T$2*0.305)^2))&lt;=MED!$A$4,MED!$B$3,IF(0.5*(($B12*0.001)*((T$2*0.305)^2))&lt;=MED!$A$5,MED!$B$4,IF(0.5*(($B12*0.001)*((T$2*0.305)^2))&lt;=MED!$A$6,MED!$B$5,IF(0.5*(($B12*0.001)*((T$2*0.305)^2))&lt;=MED!$A$7,MED!$B$6,IF(0.5*(($B12*0.001)*((T$2*0.305)^2))&lt;=MED!$A$8,MED!$B$7,IF(0.5*(($B12*0.001)*((T$2*0.305)^2))&lt;=MED!$A$9,MED!$B$8,IF(0.5*(($B12*0.001)*((T$2*0.305)^2))&lt;=MED!$A$10,MED!$B$9,IF(0.5*(($B12*0.001)*((T$2*0.305)^2))&lt;=MED!$A$11,MED!$B$10,IF(0.5*(($B12*0.001)*((T$2*0.305)^2))&lt;=MED!$A$12,MED!$B$11,IF(0.5*(($B12*0.001)*((T$2*0.305)^2))&lt;=MED!$A$13,MED!$B$12,IF(0.5*(($B12*0.001)*((T$2*0.305)^2))&lt;=MED!$A$14,MED!$B$13,IF(0.5*(($B12*0.001)*((T$2*0.305)^2))&lt;=MED!$A$15,MED!$B$14,IF(0.5*(($B12*0.001)*((T$2*0.305)^2))&lt;=MED!$A$16,MED!$B$15))))))))))))))</f>
        <v>NA</v>
      </c>
      <c r="U12" s="8" t="str">
        <f>IF(0.5*(($B12*0.001)*((U$2*0.305)^2))&lt;=MED!$A$3,MED!$B$2,IF(0.5*(($B12*0.001)*((U$2*0.305)^2))&lt;=MED!$A$4,MED!$B$3,IF(0.5*(($B12*0.001)*((U$2*0.305)^2))&lt;=MED!$A$5,MED!$B$4,IF(0.5*(($B12*0.001)*((U$2*0.305)^2))&lt;=MED!$A$6,MED!$B$5,IF(0.5*(($B12*0.001)*((U$2*0.305)^2))&lt;=MED!$A$7,MED!$B$6,IF(0.5*(($B12*0.001)*((U$2*0.305)^2))&lt;=MED!$A$8,MED!$B$7,IF(0.5*(($B12*0.001)*((U$2*0.305)^2))&lt;=MED!$A$9,MED!$B$8,IF(0.5*(($B12*0.001)*((U$2*0.305)^2))&lt;=MED!$A$10,MED!$B$9,IF(0.5*(($B12*0.001)*((U$2*0.305)^2))&lt;=MED!$A$11,MED!$B$10,IF(0.5*(($B12*0.001)*((U$2*0.305)^2))&lt;=MED!$A$12,MED!$B$11,IF(0.5*(($B12*0.001)*((U$2*0.305)^2))&lt;=MED!$A$13,MED!$B$12,IF(0.5*(($B12*0.001)*((U$2*0.305)^2))&lt;=MED!$A$14,MED!$B$13,IF(0.5*(($B12*0.001)*((U$2*0.305)^2))&lt;=MED!$A$15,MED!$B$14,IF(0.5*(($B12*0.001)*((U$2*0.305)^2))&lt;=MED!$A$16,MED!$B$15))))))))))))))</f>
        <v>NA</v>
      </c>
    </row>
    <row r="13" spans="1:22" x14ac:dyDescent="0.25">
      <c r="A13" s="41"/>
      <c r="B13" s="7">
        <v>0.48</v>
      </c>
      <c r="C13" s="8">
        <f>IF(0.5*(($B13*0.001)*((C$2*0.305)^2))&lt;=MED!$A$3,MED!$B$2,IF(0.5*(($B13*0.001)*((C$2*0.305)^2))&lt;=MED!$A$4,MED!$B$3,IF(0.5*(($B13*0.001)*((C$2*0.305)^2))&lt;=MED!$A$5,MED!$B$4,IF(0.5*(($B13*0.001)*((C$2*0.305)^2))&lt;=MED!$A$6,MED!$B$5,IF(0.5*(($B13*0.001)*((C$2*0.305)^2))&lt;=MED!$A$7,MED!$B$6,IF(0.5*(($B13*0.001)*((C$2*0.305)^2))&lt;=MED!$A$8,MED!$B$7,IF(0.5*(($B13*0.001)*((C$2*0.305)^2))&lt;=MED!$A$9,MED!$B$8,IF(0.5*(($B13*0.001)*((C$2*0.305)^2))&lt;=MED!$A$10,MED!$B$9,IF(0.5*(($B13*0.001)*((C$2*0.305)^2))&lt;=MED!$A$11,MED!$B$10,IF(0.5*(($B13*0.001)*((C$2*0.305)^2))&lt;=MED!$A$12,MED!$B$11,IF(0.5*(($B13*0.001)*((C$2*0.305)^2))&lt;=MED!$A$13,MED!$B$12,IF(0.5*(($B13*0.001)*((C$2*0.305)^2))&lt;=MED!$A$14,MED!$B$13,IF(0.5*(($B13*0.001)*((C$2*0.305)^2))&lt;=MED!$A$15,MED!$B$14,IF(0.5*(($B19*0.001)*((C$2*0.305)^2))&lt;=MED!$A$16,MED!$B$15))))))))))))))</f>
        <v>5</v>
      </c>
      <c r="D13" s="8">
        <f>IF(0.5*(($B13*0.001)*((D$2*0.305)^2))&lt;=MED!$A$3,MED!$B$2,IF(0.5*(($B13*0.001)*((D$2*0.305)^2))&lt;=MED!$A$4,MED!$B$3,IF(0.5*(($B13*0.001)*((D$2*0.305)^2))&lt;=MED!$A$5,MED!$B$4,IF(0.5*(($B13*0.001)*((D$2*0.305)^2))&lt;=MED!$A$6,MED!$B$5,IF(0.5*(($B13*0.001)*((D$2*0.305)^2))&lt;=MED!$A$7,MED!$B$6,IF(0.5*(($B13*0.001)*((D$2*0.305)^2))&lt;=MED!$A$8,MED!$B$7,IF(0.5*(($B13*0.001)*((D$2*0.305)^2))&lt;=MED!$A$9,MED!$B$8,IF(0.5*(($B13*0.001)*((D$2*0.305)^2))&lt;=MED!$A$10,MED!$B$9,IF(0.5*(($B13*0.001)*((D$2*0.305)^2))&lt;=MED!$A$11,MED!$B$10,IF(0.5*(($B13*0.001)*((D$2*0.305)^2))&lt;=MED!$A$12,MED!$B$11,IF(0.5*(($B13*0.001)*((D$2*0.305)^2))&lt;=MED!$A$13,MED!$B$12,IF(0.5*(($B13*0.001)*((D$2*0.305)^2))&lt;=MED!$A$14,MED!$B$13,IF(0.5*(($B13*0.001)*((D$2*0.305)^2))&lt;=MED!#REF!,MED!$B$14,IF(0.5*(($B13*0.001)*((D$2*0.305)^2))&lt;=MED!#REF!,MED!#REF!))))))))))))))</f>
        <v>5</v>
      </c>
      <c r="E13" s="8">
        <f>IF(0.5*(($B13*0.001)*((E$2*0.305)^2))&lt;=MED!$A$3,MED!$B$2,IF(0.5*(($B13*0.001)*((E$2*0.305)^2))&lt;=MED!$A$4,MED!$B$3,IF(0.5*(($B13*0.001)*((E$2*0.305)^2))&lt;=MED!$A$5,MED!$B$4,IF(0.5*(($B13*0.001)*((E$2*0.305)^2))&lt;=MED!$A$6,MED!$B$5,IF(0.5*(($B13*0.001)*((E$2*0.305)^2))&lt;=MED!$A$7,MED!$B$6,IF(0.5*(($B13*0.001)*((E$2*0.305)^2))&lt;=MED!$A$8,MED!$B$7,IF(0.5*(($B13*0.001)*((E$2*0.305)^2))&lt;=MED!$A$9,MED!$B$8,IF(0.5*(($B13*0.001)*((E$2*0.305)^2))&lt;=MED!$A$10,MED!$B$9,IF(0.5*(($B13*0.001)*((E$2*0.305)^2))&lt;=MED!$A$11,MED!$B$10,IF(0.5*(($B13*0.001)*((E$2*0.305)^2))&lt;=MED!$A$12,MED!$B$11,IF(0.5*(($B13*0.001)*((E$2*0.305)^2))&lt;=MED!$A$13,MED!$B$12,IF(0.5*(($B13*0.001)*((E$2*0.305)^2))&lt;=MED!$A$14,MED!$B$13,IF(0.5*(($B13*0.001)*((E$2*0.305)^2))&lt;=MED!$A$15,MED!$B$14,IF(0.5*(($B13*0.001)*((E$2*0.305)^2))&lt;=MED!$A$16,MED!$B$15))))))))))))))</f>
        <v>5</v>
      </c>
      <c r="F13" s="10">
        <f>IF(0.5*(($B13*0.001)*((F$2*0.305)^2))&lt;=MED!$A$3,MED!$B$2,IF(0.5*(($B13*0.001)*((F$2*0.305)^2))&lt;=MED!$A$4,MED!$B$3,IF(0.5*(($B13*0.001)*((F$2*0.305)^2))&lt;=MED!$A$5,MED!$B$4,IF(0.5*(($B13*0.001)*((F$2*0.305)^2))&lt;=MED!$A$6,MED!$B$5,IF(0.5*(($B13*0.001)*((F$2*0.305)^2))&lt;=MED!$A$7,MED!$B$6,IF(0.5*(($B13*0.001)*((F$2*0.305)^2))&lt;=MED!$A$8,MED!$B$7,IF(0.5*(($B13*0.001)*((F$2*0.305)^2))&lt;=MED!$A$9,MED!$B$8,IF(0.5*(($B13*0.001)*((F$2*0.305)^2))&lt;=MED!$A$10,MED!$B$9,IF(0.5*(($B13*0.001)*((F$2*0.305)^2))&lt;=MED!$A$11,MED!$B$10,IF(0.5*(($B13*0.001)*((F$2*0.305)^2))&lt;=MED!$A$12,MED!$B$11,IF(0.5*(($B13*0.001)*((F$2*0.305)^2))&lt;=MED!$A$13,MED!$B$12,IF(0.5*(($B13*0.001)*((F$2*0.305)^2))&lt;=MED!$A$14,MED!$B$13,IF(0.5*(($B13*0.001)*((F$2*0.305)^2))&lt;=MED!$A$15,MED!$B$14,IF(0.5*(($B13*0.001)*((F$2*0.305)^2))&lt;=MED!$A$16,MED!$B$15))))))))))))))</f>
        <v>5</v>
      </c>
      <c r="G13" s="11">
        <f>IF(0.5*(($B13*0.001)*((G$2*0.305)^2))&lt;=MED!$A$3,MED!$B$2,IF(0.5*(($B13*0.001)*((G$2*0.305)^2))&lt;=MED!$A$4,MED!$B$3,IF(0.5*(($B13*0.001)*((G$2*0.305)^2))&lt;=MED!$A$5,MED!$B$4,IF(0.5*(($B13*0.001)*((G$2*0.305)^2))&lt;=MED!$A$6,MED!$B$5,IF(0.5*(($B13*0.001)*((G$2*0.305)^2))&lt;=MED!$A$7,MED!$B$6,IF(0.5*(($B13*0.001)*((G$2*0.305)^2))&lt;=MED!$A$8,MED!$B$7,IF(0.5*(($B13*0.001)*((G$2*0.305)^2))&lt;=MED!$A$9,MED!$B$8,IF(0.5*(($B13*0.001)*((G$2*0.305)^2))&lt;=MED!$A$10,MED!$B$9,IF(0.5*(($B13*0.001)*((G$2*0.305)^2))&lt;=MED!$A$11,MED!$B$10,IF(0.5*(($B13*0.001)*((G$2*0.305)^2))&lt;=MED!$A$12,MED!$B$11,IF(0.5*(($B13*0.001)*((G$2*0.305)^2))&lt;=MED!$A$13,MED!$B$12,IF(0.5*(($B13*0.001)*((G$2*0.305)^2))&lt;=MED!$A$14,MED!$B$13,IF(0.5*(($B13*0.001)*((G$2*0.305)^2))&lt;=MED!$A$15,MED!$B$14,IF(0.5*(($B13*0.001)*((G$2*0.305)^2))&lt;=MED!$A$16,MED!$B$15))))))))))))))</f>
        <v>5</v>
      </c>
      <c r="H13" s="11">
        <f>IF(0.5*(($B13*0.001)*((H$2*0.305)^2))&lt;=MED!$A$3,MED!$B$2,IF(0.5*(($B13*0.001)*((H$2*0.305)^2))&lt;=MED!$A$4,MED!$B$3,IF(0.5*(($B13*0.001)*((H$2*0.305)^2))&lt;=MED!$A$5,MED!$B$4,IF(0.5*(($B13*0.001)*((H$2*0.305)^2))&lt;=MED!$A$6,MED!$B$5,IF(0.5*(($B13*0.001)*((H$2*0.305)^2))&lt;=MED!$A$7,MED!$B$6,IF(0.5*(($B13*0.001)*((H$2*0.305)^2))&lt;=MED!$A$8,MED!$B$7,IF(0.5*(($B13*0.001)*((H$2*0.305)^2))&lt;=MED!$A$9,MED!$B$8,IF(0.5*(($B13*0.001)*((H$2*0.305)^2))&lt;=MED!$A$10,MED!$B$9,IF(0.5*(($B13*0.001)*((H$2*0.305)^2))&lt;=MED!$A$11,MED!$B$10,IF(0.5*(($B13*0.001)*((H$2*0.305)^2))&lt;=MED!$A$12,MED!$B$11,IF(0.5*(($B13*0.001)*((H$2*0.305)^2))&lt;=MED!$A$13,MED!$B$12,IF(0.5*(($B13*0.001)*((H$2*0.305)^2))&lt;=MED!$A$14,MED!$B$13,IF(0.5*(($B13*0.001)*((H$2*0.305)^2))&lt;=MED!$A$15,MED!$B$14,IF(0.5*(($B13*0.001)*((H$2*0.305)^2))&lt;=MED!$A$16,MED!$B$15))))))))))))))</f>
        <v>50</v>
      </c>
      <c r="I13" s="9">
        <f>IF(0.5*(($B13*0.001)*((I$2*0.305)^2))&lt;=MED!$A$3,MED!$B$2,IF(0.5*(($B13*0.001)*((I$2*0.305)^2))&lt;=MED!$A$4,MED!$B$3,IF(0.5*(($B13*0.001)*((I$2*0.305)^2))&lt;=MED!$A$5,MED!$B$4,IF(0.5*(($B13*0.001)*((I$2*0.305)^2))&lt;=MED!$A$6,MED!$B$5,IF(0.5*(($B13*0.001)*((I$2*0.305)^2))&lt;=MED!$A$7,MED!$B$6,IF(0.5*(($B13*0.001)*((I$2*0.305)^2))&lt;=MED!$A$8,MED!$B$7,IF(0.5*(($B13*0.001)*((I$2*0.305)^2))&lt;=MED!$A$9,MED!$B$8,IF(0.5*(($B13*0.001)*((I$2*0.305)^2))&lt;=MED!$A$10,MED!$B$9,IF(0.5*(($B13*0.001)*((I$2*0.305)^2))&lt;=MED!$A$11,MED!$B$10,IF(0.5*(($B13*0.001)*((I$2*0.305)^2))&lt;=MED!$A$12,MED!$B$11,IF(0.5*(($B13*0.001)*((I$2*0.305)^2))&lt;=MED!$A$13,MED!$B$12,IF(0.5*(($B13*0.001)*((I$2*0.305)^2))&lt;=MED!$A$14,MED!$B$13,IF(0.5*(($B13*0.001)*((I$2*0.305)^2))&lt;=MED!$A$15,MED!$B$14,IF(0.5*(($B13*0.001)*((I$2*0.305)^2))&lt;=MED!$A$16,MED!$B$15))))))))))))))</f>
        <v>80</v>
      </c>
      <c r="J13" s="9">
        <f>IF(0.5*(($B13*0.001)*((J$2*0.305)^2))&lt;=MED!$A$3,MED!$B$2,IF(0.5*(($B13*0.001)*((J$2*0.305)^2))&lt;=MED!$A$4,MED!$B$3,IF(0.5*(($B13*0.001)*((J$2*0.305)^2))&lt;=MED!$A$5,MED!$B$4,IF(0.5*(($B13*0.001)*((J$2*0.305)^2))&lt;=MED!$A$6,MED!$B$5,IF(0.5*(($B13*0.001)*((J$2*0.305)^2))&lt;=MED!$A$7,MED!$B$6,IF(0.5*(($B13*0.001)*((J$2*0.305)^2))&lt;=MED!$A$8,MED!$B$7,IF(0.5*(($B13*0.001)*((J$2*0.305)^2))&lt;=MED!$A$9,MED!$B$8,IF(0.5*(($B13*0.001)*((J$2*0.305)^2))&lt;=MED!$A$10,MED!$B$9,IF(0.5*(($B13*0.001)*((J$2*0.305)^2))&lt;=MED!$A$11,MED!$B$10,IF(0.5*(($B13*0.001)*((J$2*0.305)^2))&lt;=MED!$A$12,MED!$B$11,IF(0.5*(($B13*0.001)*((J$2*0.305)^2))&lt;=MED!$A$13,MED!$B$12,IF(0.5*(($B13*0.001)*((J$2*0.305)^2))&lt;=MED!$A$14,MED!$B$13,IF(0.5*(($B13*0.001)*((J$2*0.305)^2))&lt;=MED!$A$15,MED!$B$14,IF(0.5*(($B13*0.001)*((J$2*0.305)^2))&lt;=MED!$A$16,MED!$B$15))))))))))))))</f>
        <v>80</v>
      </c>
      <c r="K13" s="9">
        <f>IF(0.5*(($B13*0.001)*((K$2*0.305)^2))&lt;=MED!$A$3,MED!$B$2,IF(0.5*(($B13*0.001)*((K$2*0.305)^2))&lt;=MED!$A$4,MED!$B$3,IF(0.5*(($B13*0.001)*((K$2*0.305)^2))&lt;=MED!$A$5,MED!$B$4,IF(0.5*(($B13*0.001)*((K$2*0.305)^2))&lt;=MED!$A$6,MED!$B$5,IF(0.5*(($B13*0.001)*((K$2*0.305)^2))&lt;=MED!$A$7,MED!$B$6,IF(0.5*(($B13*0.001)*((K$2*0.305)^2))&lt;=MED!$A$8,MED!$B$7,IF(0.5*(($B13*0.001)*((K$2*0.305)^2))&lt;=MED!$A$9,MED!$B$8,IF(0.5*(($B13*0.001)*((K$2*0.305)^2))&lt;=MED!$A$10,MED!$B$9,IF(0.5*(($B13*0.001)*((K$2*0.305)^2))&lt;=MED!$A$11,MED!$B$10,IF(0.5*(($B13*0.001)*((K$2*0.305)^2))&lt;=MED!$A$12,MED!$B$11,IF(0.5*(($B13*0.001)*((K$2*0.305)^2))&lt;=MED!$A$13,MED!$B$12,IF(0.5*(($B13*0.001)*((K$2*0.305)^2))&lt;=MED!$A$14,MED!$B$13,IF(0.5*(($B13*0.001)*((K$2*0.305)^2))&lt;=MED!$A$15,MED!$B$14,IF(0.5*(($B13*0.001)*((K$2*0.305)^2))&lt;=MED!$A$16,MED!$B$15))))))))))))))</f>
        <v>80</v>
      </c>
      <c r="L13" s="9">
        <f>IF(0.5*(($B13*0.001)*((L$2*0.305)^2))&lt;=MED!$A$3,MED!$B$2,IF(0.5*(($B13*0.001)*((L$2*0.305)^2))&lt;=MED!$A$4,MED!$B$3,IF(0.5*(($B13*0.001)*((L$2*0.305)^2))&lt;=MED!$A$5,MED!$B$4,IF(0.5*(($B13*0.001)*((L$2*0.305)^2))&lt;=MED!$A$6,MED!$B$5,IF(0.5*(($B13*0.001)*((L$2*0.305)^2))&lt;=MED!$A$7,MED!$B$6,IF(0.5*(($B13*0.001)*((L$2*0.305)^2))&lt;=MED!$A$8,MED!$B$7,IF(0.5*(($B13*0.001)*((L$2*0.305)^2))&lt;=MED!$A$9,MED!$B$8,IF(0.5*(($B13*0.001)*((L$2*0.305)^2))&lt;=MED!$A$10,MED!$B$9,IF(0.5*(($B13*0.001)*((L$2*0.305)^2))&lt;=MED!$A$11,MED!$B$10,IF(0.5*(($B13*0.001)*((L$2*0.305)^2))&lt;=MED!$A$12,MED!$B$11,IF(0.5*(($B13*0.001)*((L$2*0.305)^2))&lt;=MED!$A$13,MED!$B$12,IF(0.5*(($B13*0.001)*((L$2*0.305)^2))&lt;=MED!$A$14,MED!$B$13,IF(0.5*(($B13*0.001)*((L$2*0.305)^2))&lt;=MED!$A$15,MED!$B$14,IF(0.5*(($B13*0.001)*((L$2*0.305)^2))&lt;=MED!$A$16,MED!$B$15))))))))))))))</f>
        <v>80</v>
      </c>
      <c r="M13" s="13">
        <f>IF(0.5*(($B13*0.001)*((M$2*0.305)^2))&lt;=MED!$A$3,MED!$B$2,IF(0.5*(($B13*0.001)*((M$2*0.305)^2))&lt;=MED!$A$4,MED!$B$3,IF(0.5*(($B13*0.001)*((M$2*0.305)^2))&lt;=MED!$A$5,MED!$B$4,IF(0.5*(($B13*0.001)*((M$2*0.305)^2))&lt;=MED!$A$6,MED!$B$5,IF(0.5*(($B13*0.001)*((M$2*0.305)^2))&lt;=MED!$A$7,MED!$B$6,IF(0.5*(($B13*0.001)*((M$2*0.305)^2))&lt;=MED!$A$8,MED!$B$7,IF(0.5*(($B13*0.001)*((M$2*0.305)^2))&lt;=MED!$A$9,MED!$B$8,IF(0.5*(($B13*0.001)*((M$2*0.305)^2))&lt;=MED!$A$10,MED!$B$9,IF(0.5*(($B13*0.001)*((M$2*0.305)^2))&lt;=MED!$A$11,MED!$B$10,IF(0.5*(($B13*0.001)*((M$2*0.305)^2))&lt;=MED!$A$12,MED!$B$11,IF(0.5*(($B13*0.001)*((M$2*0.305)^2))&lt;=MED!$A$13,MED!$B$12,IF(0.5*(($B13*0.001)*((M$2*0.305)^2))&lt;=MED!$A$14,MED!$B$13,IF(0.5*(($B13*0.001)*((M$2*0.305)^2))&lt;=MED!$A$15,MED!$B$14,IF(0.5*(($B13*0.001)*((M$2*0.305)^2))&lt;=MED!$A$16,MED!$B$15))))))))))))))</f>
        <v>100</v>
      </c>
      <c r="N13" s="13">
        <f>IF(0.5*(($B13*0.001)*((N$2*0.305)^2))&lt;=MED!$A$3,MED!$B$2,IF(0.5*(($B13*0.001)*((N$2*0.305)^2))&lt;=MED!$A$4,MED!$B$3,IF(0.5*(($B13*0.001)*((N$2*0.305)^2))&lt;=MED!$A$5,MED!$B$4,IF(0.5*(($B13*0.001)*((N$2*0.305)^2))&lt;=MED!$A$6,MED!$B$5,IF(0.5*(($B13*0.001)*((N$2*0.305)^2))&lt;=MED!$A$7,MED!$B$6,IF(0.5*(($B13*0.001)*((N$2*0.305)^2))&lt;=MED!$A$8,MED!$B$7,IF(0.5*(($B13*0.001)*((N$2*0.305)^2))&lt;=MED!$A$9,MED!$B$8,IF(0.5*(($B13*0.001)*((N$2*0.305)^2))&lt;=MED!$A$10,MED!$B$9,IF(0.5*(($B13*0.001)*((N$2*0.305)^2))&lt;=MED!$A$11,MED!$B$10,IF(0.5*(($B13*0.001)*((N$2*0.305)^2))&lt;=MED!$A$12,MED!$B$11,IF(0.5*(($B13*0.001)*((N$2*0.305)^2))&lt;=MED!$A$13,MED!$B$12,IF(0.5*(($B13*0.001)*((N$2*0.305)^2))&lt;=MED!$A$14,MED!$B$13,IF(0.5*(($B13*0.001)*((N$2*0.305)^2))&lt;=MED!$A$15,MED!$B$14,IF(0.5*(($B13*0.001)*((N$2*0.305)^2))&lt;=MED!$A$16,MED!$B$15))))))))))))))</f>
        <v>100</v>
      </c>
      <c r="O13" s="13">
        <f>IF(0.5*(($B13*0.001)*((O$2*0.305)^2))&lt;=MED!$A$3,MED!$B$2,IF(0.5*(($B13*0.001)*((O$2*0.305)^2))&lt;=MED!$A$4,MED!$B$3,IF(0.5*(($B13*0.001)*((O$2*0.305)^2))&lt;=MED!$A$5,MED!$B$4,IF(0.5*(($B13*0.001)*((O$2*0.305)^2))&lt;=MED!$A$6,MED!$B$5,IF(0.5*(($B13*0.001)*((O$2*0.305)^2))&lt;=MED!$A$7,MED!$B$6,IF(0.5*(($B13*0.001)*((O$2*0.305)^2))&lt;=MED!$A$8,MED!$B$7,IF(0.5*(($B13*0.001)*((O$2*0.305)^2))&lt;=MED!$A$9,MED!$B$8,IF(0.5*(($B13*0.001)*((O$2*0.305)^2))&lt;=MED!$A$10,MED!$B$9,IF(0.5*(($B13*0.001)*((O$2*0.305)^2))&lt;=MED!$A$11,MED!$B$10,IF(0.5*(($B13*0.001)*((O$2*0.305)^2))&lt;=MED!$A$12,MED!$B$11,IF(0.5*(($B13*0.001)*((O$2*0.305)^2))&lt;=MED!$A$13,MED!$B$12,IF(0.5*(($B13*0.001)*((O$2*0.305)^2))&lt;=MED!$A$14,MED!$B$13,IF(0.5*(($B13*0.001)*((O$2*0.305)^2))&lt;=MED!$A$15,MED!$B$14,IF(0.5*(($B13*0.001)*((O$2*0.305)^2))&lt;=MED!$A$16,MED!$B$15))))))))))))))</f>
        <v>100</v>
      </c>
      <c r="P13" s="12">
        <f>IF(0.5*(($B13*0.001)*((P$2*0.305)^2))&lt;=MED!$A$3,MED!$B$2,IF(0.5*(($B13*0.001)*((P$2*0.305)^2))&lt;=MED!$A$4,MED!$B$3,IF(0.5*(($B13*0.001)*((P$2*0.305)^2))&lt;=MED!$A$5,MED!$B$4,IF(0.5*(($B13*0.001)*((P$2*0.305)^2))&lt;=MED!$A$6,MED!$B$5,IF(0.5*(($B13*0.001)*((P$2*0.305)^2))&lt;=MED!$A$7,MED!$B$6,IF(0.5*(($B13*0.001)*((P$2*0.305)^2))&lt;=MED!$A$8,MED!$B$7,IF(0.5*(($B13*0.001)*((P$2*0.305)^2))&lt;=MED!$A$9,MED!$B$8,IF(0.5*(($B13*0.001)*((P$2*0.305)^2))&lt;=MED!$A$10,MED!$B$9,IF(0.5*(($B13*0.001)*((P$2*0.305)^2))&lt;=MED!$A$11,MED!$B$10,IF(0.5*(($B13*0.001)*((P$2*0.305)^2))&lt;=MED!$A$12,MED!$B$11,IF(0.5*(($B13*0.001)*((P$2*0.305)^2))&lt;=MED!$A$13,MED!$B$12,IF(0.5*(($B13*0.001)*((P$2*0.305)^2))&lt;=MED!$A$14,MED!$B$13,IF(0.5*(($B13*0.001)*((P$2*0.305)^2))&lt;=MED!$A$15,MED!$B$14,IF(0.5*(($B13*0.001)*((P$2*0.305)^2))&lt;=MED!$A$16,MED!$B$15))))))))))))))</f>
        <v>150</v>
      </c>
      <c r="Q13" s="12">
        <f>IF(0.5*(($B13*0.001)*((Q$2*0.305)^2))&lt;=MED!$A$3,MED!$B$2,IF(0.5*(($B13*0.001)*((Q$2*0.305)^2))&lt;=MED!$A$4,MED!$B$3,IF(0.5*(($B13*0.001)*((Q$2*0.305)^2))&lt;=MED!$A$5,MED!$B$4,IF(0.5*(($B13*0.001)*((Q$2*0.305)^2))&lt;=MED!$A$6,MED!$B$5,IF(0.5*(($B13*0.001)*((Q$2*0.305)^2))&lt;=MED!$A$7,MED!$B$6,IF(0.5*(($B13*0.001)*((Q$2*0.305)^2))&lt;=MED!$A$8,MED!$B$7,IF(0.5*(($B13*0.001)*((Q$2*0.305)^2))&lt;=MED!$A$9,MED!$B$8,IF(0.5*(($B13*0.001)*((Q$2*0.305)^2))&lt;=MED!$A$10,MED!$B$9,IF(0.5*(($B13*0.001)*((Q$2*0.305)^2))&lt;=MED!$A$11,MED!$B$10,IF(0.5*(($B13*0.001)*((Q$2*0.305)^2))&lt;=MED!$A$12,MED!$B$11,IF(0.5*(($B13*0.001)*((Q$2*0.305)^2))&lt;=MED!$A$13,MED!$B$12,IF(0.5*(($B13*0.001)*((Q$2*0.305)^2))&lt;=MED!$A$14,MED!$B$13,IF(0.5*(($B13*0.001)*((Q$2*0.305)^2))&lt;=MED!$A$15,MED!$B$14,IF(0.5*(($B13*0.001)*((Q$2*0.305)^2))&lt;=MED!$A$16,MED!$B$15))))))))))))))</f>
        <v>150</v>
      </c>
      <c r="R13" s="12">
        <f>IF(0.5*(($B13*0.001)*((R$2*0.305)^2))&lt;=MED!$A$3,MED!$B$2,IF(0.5*(($B13*0.001)*((R$2*0.305)^2))&lt;=MED!$A$4,MED!$B$3,IF(0.5*(($B13*0.001)*((R$2*0.305)^2))&lt;=MED!$A$5,MED!$B$4,IF(0.5*(($B13*0.001)*((R$2*0.305)^2))&lt;=MED!$A$6,MED!$B$5,IF(0.5*(($B13*0.001)*((R$2*0.305)^2))&lt;=MED!$A$7,MED!$B$6,IF(0.5*(($B13*0.001)*((R$2*0.305)^2))&lt;=MED!$A$8,MED!$B$7,IF(0.5*(($B13*0.001)*((R$2*0.305)^2))&lt;=MED!$A$9,MED!$B$8,IF(0.5*(($B13*0.001)*((R$2*0.305)^2))&lt;=MED!$A$10,MED!$B$9,IF(0.5*(($B13*0.001)*((R$2*0.305)^2))&lt;=MED!$A$11,MED!$B$10,IF(0.5*(($B13*0.001)*((R$2*0.305)^2))&lt;=MED!$A$12,MED!$B$11,IF(0.5*(($B13*0.001)*((R$2*0.305)^2))&lt;=MED!$A$13,MED!$B$12,IF(0.5*(($B13*0.001)*((R$2*0.305)^2))&lt;=MED!$A$14,MED!$B$13,IF(0.5*(($B13*0.001)*((R$2*0.305)^2))&lt;=MED!$A$15,MED!$B$14,IF(0.5*(($B13*0.001)*((R$2*0.305)^2))&lt;=MED!$A$16,MED!$B$15))))))))))))))</f>
        <v>150</v>
      </c>
      <c r="S13" s="8" t="str">
        <f>IF(0.5*(($B13*0.001)*((S$2*0.305)^2))&lt;=MED!$A$3,MED!$B$2,IF(0.5*(($B13*0.001)*((S$2*0.305)^2))&lt;=MED!$A$4,MED!$B$3,IF(0.5*(($B13*0.001)*((S$2*0.305)^2))&lt;=MED!$A$5,MED!$B$4,IF(0.5*(($B13*0.001)*((S$2*0.305)^2))&lt;=MED!$A$6,MED!$B$5,IF(0.5*(($B13*0.001)*((S$2*0.305)^2))&lt;=MED!$A$7,MED!$B$6,IF(0.5*(($B13*0.001)*((S$2*0.305)^2))&lt;=MED!$A$8,MED!$B$7,IF(0.5*(($B13*0.001)*((S$2*0.305)^2))&lt;=MED!$A$9,MED!$B$8,IF(0.5*(($B13*0.001)*((S$2*0.305)^2))&lt;=MED!$A$10,MED!$B$9,IF(0.5*(($B13*0.001)*((S$2*0.305)^2))&lt;=MED!$A$11,MED!$B$10,IF(0.5*(($B13*0.001)*((S$2*0.305)^2))&lt;=MED!$A$12,MED!$B$11,IF(0.5*(($B13*0.001)*((S$2*0.305)^2))&lt;=MED!$A$13,MED!$B$12,IF(0.5*(($B13*0.001)*((S$2*0.305)^2))&lt;=MED!$A$14,MED!$B$13,IF(0.5*(($B13*0.001)*((S$2*0.305)^2))&lt;=MED!$A$15,MED!$B$14,IF(0.5*(($B13*0.001)*((S$2*0.305)^2))&lt;=MED!$A$16,MED!$B$15))))))))))))))</f>
        <v>NA</v>
      </c>
      <c r="T13" s="8" t="str">
        <f>IF(0.5*(($B13*0.001)*((T$2*0.305)^2))&lt;=MED!$A$3,MED!$B$2,IF(0.5*(($B13*0.001)*((T$2*0.305)^2))&lt;=MED!$A$4,MED!$B$3,IF(0.5*(($B13*0.001)*((T$2*0.305)^2))&lt;=MED!$A$5,MED!$B$4,IF(0.5*(($B13*0.001)*((T$2*0.305)^2))&lt;=MED!$A$6,MED!$B$5,IF(0.5*(($B13*0.001)*((T$2*0.305)^2))&lt;=MED!$A$7,MED!$B$6,IF(0.5*(($B13*0.001)*((T$2*0.305)^2))&lt;=MED!$A$8,MED!$B$7,IF(0.5*(($B13*0.001)*((T$2*0.305)^2))&lt;=MED!$A$9,MED!$B$8,IF(0.5*(($B13*0.001)*((T$2*0.305)^2))&lt;=MED!$A$10,MED!$B$9,IF(0.5*(($B13*0.001)*((T$2*0.305)^2))&lt;=MED!$A$11,MED!$B$10,IF(0.5*(($B13*0.001)*((T$2*0.305)^2))&lt;=MED!$A$12,MED!$B$11,IF(0.5*(($B13*0.001)*((T$2*0.305)^2))&lt;=MED!$A$13,MED!$B$12,IF(0.5*(($B13*0.001)*((T$2*0.305)^2))&lt;=MED!$A$14,MED!$B$13,IF(0.5*(($B13*0.001)*((T$2*0.305)^2))&lt;=MED!$A$15,MED!$B$14,IF(0.5*(($B13*0.001)*((T$2*0.305)^2))&lt;=MED!$A$16,MED!$B$15))))))))))))))</f>
        <v>na</v>
      </c>
      <c r="U13" s="8" t="str">
        <f>IF(0.5*(($B13*0.001)*((U$2*0.305)^2))&lt;=MED!$A$3,MED!$B$2,IF(0.5*(($B13*0.001)*((U$2*0.305)^2))&lt;=MED!$A$4,MED!$B$3,IF(0.5*(($B13*0.001)*((U$2*0.305)^2))&lt;=MED!$A$5,MED!$B$4,IF(0.5*(($B13*0.001)*((U$2*0.305)^2))&lt;=MED!$A$6,MED!$B$5,IF(0.5*(($B13*0.001)*((U$2*0.305)^2))&lt;=MED!$A$7,MED!$B$6,IF(0.5*(($B13*0.001)*((U$2*0.305)^2))&lt;=MED!$A$8,MED!$B$7,IF(0.5*(($B13*0.001)*((U$2*0.305)^2))&lt;=MED!$A$9,MED!$B$8,IF(0.5*(($B13*0.001)*((U$2*0.305)^2))&lt;=MED!$A$10,MED!$B$9,IF(0.5*(($B13*0.001)*((U$2*0.305)^2))&lt;=MED!$A$11,MED!$B$10,IF(0.5*(($B13*0.001)*((U$2*0.305)^2))&lt;=MED!$A$12,MED!$B$11,IF(0.5*(($B13*0.001)*((U$2*0.305)^2))&lt;=MED!$A$13,MED!$B$12,IF(0.5*(($B13*0.001)*((U$2*0.305)^2))&lt;=MED!$A$14,MED!$B$13,IF(0.5*(($B13*0.001)*((U$2*0.305)^2))&lt;=MED!$A$15,MED!$B$14,IF(0.5*(($B13*0.001)*((U$2*0.305)^2))&lt;=MED!$A$16,MED!$B$15))))))))))))))</f>
        <v>na</v>
      </c>
    </row>
    <row r="14" spans="1:22" x14ac:dyDescent="0.25">
      <c r="A14" s="41"/>
      <c r="B14" s="7">
        <v>0.5</v>
      </c>
      <c r="C14" s="8">
        <f>IF(0.5*(($B14*0.001)*((C$2*0.305)^2))&lt;=MED!$A$3,MED!$B$2,IF(0.5*(($B14*0.001)*((C$2*0.305)^2))&lt;=MED!$A$4,MED!$B$3,IF(0.5*(($B14*0.001)*((C$2*0.305)^2))&lt;=MED!$A$5,MED!$B$4,IF(0.5*(($B14*0.001)*((C$2*0.305)^2))&lt;=MED!$A$6,MED!$B$5,IF(0.5*(($B14*0.001)*((C$2*0.305)^2))&lt;=MED!$A$7,MED!$B$6,IF(0.5*(($B14*0.001)*((C$2*0.305)^2))&lt;=MED!$A$8,MED!$B$7,IF(0.5*(($B14*0.001)*((C$2*0.305)^2))&lt;=MED!$A$9,MED!$B$8,IF(0.5*(($B14*0.001)*((C$2*0.305)^2))&lt;=MED!$A$10,MED!$B$9,IF(0.5*(($B14*0.001)*((C$2*0.305)^2))&lt;=MED!$A$11,MED!$B$10,IF(0.5*(($B14*0.001)*((C$2*0.305)^2))&lt;=MED!$A$12,MED!$B$11,IF(0.5*(($B14*0.001)*((C$2*0.305)^2))&lt;=MED!$A$13,MED!$B$12,IF(0.5*(($B14*0.001)*((C$2*0.305)^2))&lt;=MED!$A$14,MED!$B$13,IF(0.5*(($B14*0.001)*((C$2*0.305)^2))&lt;=MED!$A$15,MED!$B$14,IF(0.5*(($B20*0.001)*((C$2*0.305)^2))&lt;=MED!$A$16,MED!$B$15))))))))))))))</f>
        <v>5</v>
      </c>
      <c r="D14" s="8">
        <f>IF(0.5*(($B14*0.001)*((D$2*0.305)^2))&lt;=MED!$A$3,MED!$B$2,IF(0.5*(($B14*0.001)*((D$2*0.305)^2))&lt;=MED!$A$4,MED!$B$3,IF(0.5*(($B14*0.001)*((D$2*0.305)^2))&lt;=MED!$A$5,MED!$B$4,IF(0.5*(($B14*0.001)*((D$2*0.305)^2))&lt;=MED!$A$6,MED!$B$5,IF(0.5*(($B14*0.001)*((D$2*0.305)^2))&lt;=MED!$A$7,MED!$B$6,IF(0.5*(($B14*0.001)*((D$2*0.305)^2))&lt;=MED!$A$8,MED!$B$7,IF(0.5*(($B14*0.001)*((D$2*0.305)^2))&lt;=MED!$A$9,MED!$B$8,IF(0.5*(($B14*0.001)*((D$2*0.305)^2))&lt;=MED!$A$10,MED!$B$9,IF(0.5*(($B14*0.001)*((D$2*0.305)^2))&lt;=MED!$A$11,MED!$B$10,IF(0.5*(($B14*0.001)*((D$2*0.305)^2))&lt;=MED!$A$12,MED!$B$11,IF(0.5*(($B14*0.001)*((D$2*0.305)^2))&lt;=MED!$A$13,MED!$B$12,IF(0.5*(($B14*0.001)*((D$2*0.305)^2))&lt;=MED!$A$14,MED!$B$13,IF(0.5*(($B14*0.001)*((D$2*0.305)^2))&lt;=MED!#REF!,MED!$B$14,IF(0.5*(($B14*0.001)*((D$2*0.305)^2))&lt;=MED!#REF!,MED!#REF!))))))))))))))</f>
        <v>5</v>
      </c>
      <c r="E14" s="8">
        <f>IF(0.5*(($B14*0.001)*((E$2*0.305)^2))&lt;=MED!$A$3,MED!$B$2,IF(0.5*(($B14*0.001)*((E$2*0.305)^2))&lt;=MED!$A$4,MED!$B$3,IF(0.5*(($B14*0.001)*((E$2*0.305)^2))&lt;=MED!$A$5,MED!$B$4,IF(0.5*(($B14*0.001)*((E$2*0.305)^2))&lt;=MED!$A$6,MED!$B$5,IF(0.5*(($B14*0.001)*((E$2*0.305)^2))&lt;=MED!$A$7,MED!$B$6,IF(0.5*(($B14*0.001)*((E$2*0.305)^2))&lt;=MED!$A$8,MED!$B$7,IF(0.5*(($B14*0.001)*((E$2*0.305)^2))&lt;=MED!$A$9,MED!$B$8,IF(0.5*(($B14*0.001)*((E$2*0.305)^2))&lt;=MED!$A$10,MED!$B$9,IF(0.5*(($B14*0.001)*((E$2*0.305)^2))&lt;=MED!$A$11,MED!$B$10,IF(0.5*(($B14*0.001)*((E$2*0.305)^2))&lt;=MED!$A$12,MED!$B$11,IF(0.5*(($B14*0.001)*((E$2*0.305)^2))&lt;=MED!$A$13,MED!$B$12,IF(0.5*(($B14*0.001)*((E$2*0.305)^2))&lt;=MED!$A$14,MED!$B$13,IF(0.5*(($B14*0.001)*((E$2*0.305)^2))&lt;=MED!$A$15,MED!$B$14,IF(0.5*(($B14*0.001)*((E$2*0.305)^2))&lt;=MED!$A$16,MED!$B$15))))))))))))))</f>
        <v>5</v>
      </c>
      <c r="F14" s="10">
        <f>IF(0.5*(($B14*0.001)*((F$2*0.305)^2))&lt;=MED!$A$3,MED!$B$2,IF(0.5*(($B14*0.001)*((F$2*0.305)^2))&lt;=MED!$A$4,MED!$B$3,IF(0.5*(($B14*0.001)*((F$2*0.305)^2))&lt;=MED!$A$5,MED!$B$4,IF(0.5*(($B14*0.001)*((F$2*0.305)^2))&lt;=MED!$A$6,MED!$B$5,IF(0.5*(($B14*0.001)*((F$2*0.305)^2))&lt;=MED!$A$7,MED!$B$6,IF(0.5*(($B14*0.001)*((F$2*0.305)^2))&lt;=MED!$A$8,MED!$B$7,IF(0.5*(($B14*0.001)*((F$2*0.305)^2))&lt;=MED!$A$9,MED!$B$8,IF(0.5*(($B14*0.001)*((F$2*0.305)^2))&lt;=MED!$A$10,MED!$B$9,IF(0.5*(($B14*0.001)*((F$2*0.305)^2))&lt;=MED!$A$11,MED!$B$10,IF(0.5*(($B14*0.001)*((F$2*0.305)^2))&lt;=MED!$A$12,MED!$B$11,IF(0.5*(($B14*0.001)*((F$2*0.305)^2))&lt;=MED!$A$13,MED!$B$12,IF(0.5*(($B14*0.001)*((F$2*0.305)^2))&lt;=MED!$A$14,MED!$B$13,IF(0.5*(($B14*0.001)*((F$2*0.305)^2))&lt;=MED!$A$15,MED!$B$14,IF(0.5*(($B14*0.001)*((F$2*0.305)^2))&lt;=MED!$A$16,MED!$B$15))))))))))))))</f>
        <v>5</v>
      </c>
      <c r="G14" s="11">
        <f>IF(0.5*(($B14*0.001)*((G$2*0.305)^2))&lt;=MED!$A$3,MED!$B$2,IF(0.5*(($B14*0.001)*((G$2*0.305)^2))&lt;=MED!$A$4,MED!$B$3,IF(0.5*(($B14*0.001)*((G$2*0.305)^2))&lt;=MED!$A$5,MED!$B$4,IF(0.5*(($B14*0.001)*((G$2*0.305)^2))&lt;=MED!$A$6,MED!$B$5,IF(0.5*(($B14*0.001)*((G$2*0.305)^2))&lt;=MED!$A$7,MED!$B$6,IF(0.5*(($B14*0.001)*((G$2*0.305)^2))&lt;=MED!$A$8,MED!$B$7,IF(0.5*(($B14*0.001)*((G$2*0.305)^2))&lt;=MED!$A$9,MED!$B$8,IF(0.5*(($B14*0.001)*((G$2*0.305)^2))&lt;=MED!$A$10,MED!$B$9,IF(0.5*(($B14*0.001)*((G$2*0.305)^2))&lt;=MED!$A$11,MED!$B$10,IF(0.5*(($B14*0.001)*((G$2*0.305)^2))&lt;=MED!$A$12,MED!$B$11,IF(0.5*(($B14*0.001)*((G$2*0.305)^2))&lt;=MED!$A$13,MED!$B$12,IF(0.5*(($B14*0.001)*((G$2*0.305)^2))&lt;=MED!$A$14,MED!$B$13,IF(0.5*(($B14*0.001)*((G$2*0.305)^2))&lt;=MED!$A$15,MED!$B$14,IF(0.5*(($B14*0.001)*((G$2*0.305)^2))&lt;=MED!$A$16,MED!$B$15))))))))))))))</f>
        <v>50</v>
      </c>
      <c r="H14" s="11">
        <f>IF(0.5*(($B14*0.001)*((H$2*0.305)^2))&lt;=MED!$A$3,MED!$B$2,IF(0.5*(($B14*0.001)*((H$2*0.305)^2))&lt;=MED!$A$4,MED!$B$3,IF(0.5*(($B14*0.001)*((H$2*0.305)^2))&lt;=MED!$A$5,MED!$B$4,IF(0.5*(($B14*0.001)*((H$2*0.305)^2))&lt;=MED!$A$6,MED!$B$5,IF(0.5*(($B14*0.001)*((H$2*0.305)^2))&lt;=MED!$A$7,MED!$B$6,IF(0.5*(($B14*0.001)*((H$2*0.305)^2))&lt;=MED!$A$8,MED!$B$7,IF(0.5*(($B14*0.001)*((H$2*0.305)^2))&lt;=MED!$A$9,MED!$B$8,IF(0.5*(($B14*0.001)*((H$2*0.305)^2))&lt;=MED!$A$10,MED!$B$9,IF(0.5*(($B14*0.001)*((H$2*0.305)^2))&lt;=MED!$A$11,MED!$B$10,IF(0.5*(($B14*0.001)*((H$2*0.305)^2))&lt;=MED!$A$12,MED!$B$11,IF(0.5*(($B14*0.001)*((H$2*0.305)^2))&lt;=MED!$A$13,MED!$B$12,IF(0.5*(($B14*0.001)*((H$2*0.305)^2))&lt;=MED!$A$14,MED!$B$13,IF(0.5*(($B14*0.001)*((H$2*0.305)^2))&lt;=MED!$A$15,MED!$B$14,IF(0.5*(($B14*0.001)*((H$2*0.305)^2))&lt;=MED!$A$16,MED!$B$15))))))))))))))</f>
        <v>50</v>
      </c>
      <c r="I14" s="9">
        <f>IF(0.5*(($B14*0.001)*((I$2*0.305)^2))&lt;=MED!$A$3,MED!$B$2,IF(0.5*(($B14*0.001)*((I$2*0.305)^2))&lt;=MED!$A$4,MED!$B$3,IF(0.5*(($B14*0.001)*((I$2*0.305)^2))&lt;=MED!$A$5,MED!$B$4,IF(0.5*(($B14*0.001)*((I$2*0.305)^2))&lt;=MED!$A$6,MED!$B$5,IF(0.5*(($B14*0.001)*((I$2*0.305)^2))&lt;=MED!$A$7,MED!$B$6,IF(0.5*(($B14*0.001)*((I$2*0.305)^2))&lt;=MED!$A$8,MED!$B$7,IF(0.5*(($B14*0.001)*((I$2*0.305)^2))&lt;=MED!$A$9,MED!$B$8,IF(0.5*(($B14*0.001)*((I$2*0.305)^2))&lt;=MED!$A$10,MED!$B$9,IF(0.5*(($B14*0.001)*((I$2*0.305)^2))&lt;=MED!$A$11,MED!$B$10,IF(0.5*(($B14*0.001)*((I$2*0.305)^2))&lt;=MED!$A$12,MED!$B$11,IF(0.5*(($B14*0.001)*((I$2*0.305)^2))&lt;=MED!$A$13,MED!$B$12,IF(0.5*(($B14*0.001)*((I$2*0.305)^2))&lt;=MED!$A$14,MED!$B$13,IF(0.5*(($B14*0.001)*((I$2*0.305)^2))&lt;=MED!$A$15,MED!$B$14,IF(0.5*(($B14*0.001)*((I$2*0.305)^2))&lt;=MED!$A$16,MED!$B$15))))))))))))))</f>
        <v>80</v>
      </c>
      <c r="J14" s="9">
        <f>IF(0.5*(($B14*0.001)*((J$2*0.305)^2))&lt;=MED!$A$3,MED!$B$2,IF(0.5*(($B14*0.001)*((J$2*0.305)^2))&lt;=MED!$A$4,MED!$B$3,IF(0.5*(($B14*0.001)*((J$2*0.305)^2))&lt;=MED!$A$5,MED!$B$4,IF(0.5*(($B14*0.001)*((J$2*0.305)^2))&lt;=MED!$A$6,MED!$B$5,IF(0.5*(($B14*0.001)*((J$2*0.305)^2))&lt;=MED!$A$7,MED!$B$6,IF(0.5*(($B14*0.001)*((J$2*0.305)^2))&lt;=MED!$A$8,MED!$B$7,IF(0.5*(($B14*0.001)*((J$2*0.305)^2))&lt;=MED!$A$9,MED!$B$8,IF(0.5*(($B14*0.001)*((J$2*0.305)^2))&lt;=MED!$A$10,MED!$B$9,IF(0.5*(($B14*0.001)*((J$2*0.305)^2))&lt;=MED!$A$11,MED!$B$10,IF(0.5*(($B14*0.001)*((J$2*0.305)^2))&lt;=MED!$A$12,MED!$B$11,IF(0.5*(($B14*0.001)*((J$2*0.305)^2))&lt;=MED!$A$13,MED!$B$12,IF(0.5*(($B14*0.001)*((J$2*0.305)^2))&lt;=MED!$A$14,MED!$B$13,IF(0.5*(($B14*0.001)*((J$2*0.305)^2))&lt;=MED!$A$15,MED!$B$14,IF(0.5*(($B14*0.001)*((J$2*0.305)^2))&lt;=MED!$A$16,MED!$B$15))))))))))))))</f>
        <v>80</v>
      </c>
      <c r="K14" s="9">
        <f>IF(0.5*(($B14*0.001)*((K$2*0.305)^2))&lt;=MED!$A$3,MED!$B$2,IF(0.5*(($B14*0.001)*((K$2*0.305)^2))&lt;=MED!$A$4,MED!$B$3,IF(0.5*(($B14*0.001)*((K$2*0.305)^2))&lt;=MED!$A$5,MED!$B$4,IF(0.5*(($B14*0.001)*((K$2*0.305)^2))&lt;=MED!$A$6,MED!$B$5,IF(0.5*(($B14*0.001)*((K$2*0.305)^2))&lt;=MED!$A$7,MED!$B$6,IF(0.5*(($B14*0.001)*((K$2*0.305)^2))&lt;=MED!$A$8,MED!$B$7,IF(0.5*(($B14*0.001)*((K$2*0.305)^2))&lt;=MED!$A$9,MED!$B$8,IF(0.5*(($B14*0.001)*((K$2*0.305)^2))&lt;=MED!$A$10,MED!$B$9,IF(0.5*(($B14*0.001)*((K$2*0.305)^2))&lt;=MED!$A$11,MED!$B$10,IF(0.5*(($B14*0.001)*((K$2*0.305)^2))&lt;=MED!$A$12,MED!$B$11,IF(0.5*(($B14*0.001)*((K$2*0.305)^2))&lt;=MED!$A$13,MED!$B$12,IF(0.5*(($B14*0.001)*((K$2*0.305)^2))&lt;=MED!$A$14,MED!$B$13,IF(0.5*(($B14*0.001)*((K$2*0.305)^2))&lt;=MED!$A$15,MED!$B$14,IF(0.5*(($B14*0.001)*((K$2*0.305)^2))&lt;=MED!$A$16,MED!$B$15))))))))))))))</f>
        <v>80</v>
      </c>
      <c r="L14" s="13">
        <f>IF(0.5*(($B14*0.001)*((L$2*0.305)^2))&lt;=MED!$A$3,MED!$B$2,IF(0.5*(($B14*0.001)*((L$2*0.305)^2))&lt;=MED!$A$4,MED!$B$3,IF(0.5*(($B14*0.001)*((L$2*0.305)^2))&lt;=MED!$A$5,MED!$B$4,IF(0.5*(($B14*0.001)*((L$2*0.305)^2))&lt;=MED!$A$6,MED!$B$5,IF(0.5*(($B14*0.001)*((L$2*0.305)^2))&lt;=MED!$A$7,MED!$B$6,IF(0.5*(($B14*0.001)*((L$2*0.305)^2))&lt;=MED!$A$8,MED!$B$7,IF(0.5*(($B14*0.001)*((L$2*0.305)^2))&lt;=MED!$A$9,MED!$B$8,IF(0.5*(($B14*0.001)*((L$2*0.305)^2))&lt;=MED!$A$10,MED!$B$9,IF(0.5*(($B14*0.001)*((L$2*0.305)^2))&lt;=MED!$A$11,MED!$B$10,IF(0.5*(($B14*0.001)*((L$2*0.305)^2))&lt;=MED!$A$12,MED!$B$11,IF(0.5*(($B14*0.001)*((L$2*0.305)^2))&lt;=MED!$A$13,MED!$B$12,IF(0.5*(($B14*0.001)*((L$2*0.305)^2))&lt;=MED!$A$14,MED!$B$13,IF(0.5*(($B14*0.001)*((L$2*0.305)^2))&lt;=MED!$A$15,MED!$B$14,IF(0.5*(($B14*0.001)*((L$2*0.305)^2))&lt;=MED!$A$16,MED!$B$15))))))))))))))</f>
        <v>100</v>
      </c>
      <c r="M14" s="13">
        <f>IF(0.5*(($B14*0.001)*((M$2*0.305)^2))&lt;=MED!$A$3,MED!$B$2,IF(0.5*(($B14*0.001)*((M$2*0.305)^2))&lt;=MED!$A$4,MED!$B$3,IF(0.5*(($B14*0.001)*((M$2*0.305)^2))&lt;=MED!$A$5,MED!$B$4,IF(0.5*(($B14*0.001)*((M$2*0.305)^2))&lt;=MED!$A$6,MED!$B$5,IF(0.5*(($B14*0.001)*((M$2*0.305)^2))&lt;=MED!$A$7,MED!$B$6,IF(0.5*(($B14*0.001)*((M$2*0.305)^2))&lt;=MED!$A$8,MED!$B$7,IF(0.5*(($B14*0.001)*((M$2*0.305)^2))&lt;=MED!$A$9,MED!$B$8,IF(0.5*(($B14*0.001)*((M$2*0.305)^2))&lt;=MED!$A$10,MED!$B$9,IF(0.5*(($B14*0.001)*((M$2*0.305)^2))&lt;=MED!$A$11,MED!$B$10,IF(0.5*(($B14*0.001)*((M$2*0.305)^2))&lt;=MED!$A$12,MED!$B$11,IF(0.5*(($B14*0.001)*((M$2*0.305)^2))&lt;=MED!$A$13,MED!$B$12,IF(0.5*(($B14*0.001)*((M$2*0.305)^2))&lt;=MED!$A$14,MED!$B$13,IF(0.5*(($B14*0.001)*((M$2*0.305)^2))&lt;=MED!$A$15,MED!$B$14,IF(0.5*(($B14*0.001)*((M$2*0.305)^2))&lt;=MED!$A$16,MED!$B$15))))))))))))))</f>
        <v>100</v>
      </c>
      <c r="N14" s="13">
        <f>IF(0.5*(($B14*0.001)*((N$2*0.305)^2))&lt;=MED!$A$3,MED!$B$2,IF(0.5*(($B14*0.001)*((N$2*0.305)^2))&lt;=MED!$A$4,MED!$B$3,IF(0.5*(($B14*0.001)*((N$2*0.305)^2))&lt;=MED!$A$5,MED!$B$4,IF(0.5*(($B14*0.001)*((N$2*0.305)^2))&lt;=MED!$A$6,MED!$B$5,IF(0.5*(($B14*0.001)*((N$2*0.305)^2))&lt;=MED!$A$7,MED!$B$6,IF(0.5*(($B14*0.001)*((N$2*0.305)^2))&lt;=MED!$A$8,MED!$B$7,IF(0.5*(($B14*0.001)*((N$2*0.305)^2))&lt;=MED!$A$9,MED!$B$8,IF(0.5*(($B14*0.001)*((N$2*0.305)^2))&lt;=MED!$A$10,MED!$B$9,IF(0.5*(($B14*0.001)*((N$2*0.305)^2))&lt;=MED!$A$11,MED!$B$10,IF(0.5*(($B14*0.001)*((N$2*0.305)^2))&lt;=MED!$A$12,MED!$B$11,IF(0.5*(($B14*0.001)*((N$2*0.305)^2))&lt;=MED!$A$13,MED!$B$12,IF(0.5*(($B14*0.001)*((N$2*0.305)^2))&lt;=MED!$A$14,MED!$B$13,IF(0.5*(($B14*0.001)*((N$2*0.305)^2))&lt;=MED!$A$15,MED!$B$14,IF(0.5*(($B14*0.001)*((N$2*0.305)^2))&lt;=MED!$A$16,MED!$B$15))))))))))))))</f>
        <v>100</v>
      </c>
      <c r="O14" s="12">
        <f>IF(0.5*(($B14*0.001)*((O$2*0.305)^2))&lt;=MED!$A$3,MED!$B$2,IF(0.5*(($B14*0.001)*((O$2*0.305)^2))&lt;=MED!$A$4,MED!$B$3,IF(0.5*(($B14*0.001)*((O$2*0.305)^2))&lt;=MED!$A$5,MED!$B$4,IF(0.5*(($B14*0.001)*((O$2*0.305)^2))&lt;=MED!$A$6,MED!$B$5,IF(0.5*(($B14*0.001)*((O$2*0.305)^2))&lt;=MED!$A$7,MED!$B$6,IF(0.5*(($B14*0.001)*((O$2*0.305)^2))&lt;=MED!$A$8,MED!$B$7,IF(0.5*(($B14*0.001)*((O$2*0.305)^2))&lt;=MED!$A$9,MED!$B$8,IF(0.5*(($B14*0.001)*((O$2*0.305)^2))&lt;=MED!$A$10,MED!$B$9,IF(0.5*(($B14*0.001)*((O$2*0.305)^2))&lt;=MED!$A$11,MED!$B$10,IF(0.5*(($B14*0.001)*((O$2*0.305)^2))&lt;=MED!$A$12,MED!$B$11,IF(0.5*(($B14*0.001)*((O$2*0.305)^2))&lt;=MED!$A$13,MED!$B$12,IF(0.5*(($B14*0.001)*((O$2*0.305)^2))&lt;=MED!$A$14,MED!$B$13,IF(0.5*(($B14*0.001)*((O$2*0.305)^2))&lt;=MED!$A$15,MED!$B$14,IF(0.5*(($B14*0.001)*((O$2*0.305)^2))&lt;=MED!$A$16,MED!$B$15))))))))))))))</f>
        <v>150</v>
      </c>
      <c r="P14" s="12">
        <f>IF(0.5*(($B14*0.001)*((P$2*0.305)^2))&lt;=MED!$A$3,MED!$B$2,IF(0.5*(($B14*0.001)*((P$2*0.305)^2))&lt;=MED!$A$4,MED!$B$3,IF(0.5*(($B14*0.001)*((P$2*0.305)^2))&lt;=MED!$A$5,MED!$B$4,IF(0.5*(($B14*0.001)*((P$2*0.305)^2))&lt;=MED!$A$6,MED!$B$5,IF(0.5*(($B14*0.001)*((P$2*0.305)^2))&lt;=MED!$A$7,MED!$B$6,IF(0.5*(($B14*0.001)*((P$2*0.305)^2))&lt;=MED!$A$8,MED!$B$7,IF(0.5*(($B14*0.001)*((P$2*0.305)^2))&lt;=MED!$A$9,MED!$B$8,IF(0.5*(($B14*0.001)*((P$2*0.305)^2))&lt;=MED!$A$10,MED!$B$9,IF(0.5*(($B14*0.001)*((P$2*0.305)^2))&lt;=MED!$A$11,MED!$B$10,IF(0.5*(($B14*0.001)*((P$2*0.305)^2))&lt;=MED!$A$12,MED!$B$11,IF(0.5*(($B14*0.001)*((P$2*0.305)^2))&lt;=MED!$A$13,MED!$B$12,IF(0.5*(($B14*0.001)*((P$2*0.305)^2))&lt;=MED!$A$14,MED!$B$13,IF(0.5*(($B14*0.001)*((P$2*0.305)^2))&lt;=MED!$A$15,MED!$B$14,IF(0.5*(($B14*0.001)*((P$2*0.305)^2))&lt;=MED!$A$16,MED!$B$15))))))))))))))</f>
        <v>150</v>
      </c>
      <c r="Q14" s="12">
        <f>IF(0.5*(($B14*0.001)*((Q$2*0.305)^2))&lt;=MED!$A$3,MED!$B$2,IF(0.5*(($B14*0.001)*((Q$2*0.305)^2))&lt;=MED!$A$4,MED!$B$3,IF(0.5*(($B14*0.001)*((Q$2*0.305)^2))&lt;=MED!$A$5,MED!$B$4,IF(0.5*(($B14*0.001)*((Q$2*0.305)^2))&lt;=MED!$A$6,MED!$B$5,IF(0.5*(($B14*0.001)*((Q$2*0.305)^2))&lt;=MED!$A$7,MED!$B$6,IF(0.5*(($B14*0.001)*((Q$2*0.305)^2))&lt;=MED!$A$8,MED!$B$7,IF(0.5*(($B14*0.001)*((Q$2*0.305)^2))&lt;=MED!$A$9,MED!$B$8,IF(0.5*(($B14*0.001)*((Q$2*0.305)^2))&lt;=MED!$A$10,MED!$B$9,IF(0.5*(($B14*0.001)*((Q$2*0.305)^2))&lt;=MED!$A$11,MED!$B$10,IF(0.5*(($B14*0.001)*((Q$2*0.305)^2))&lt;=MED!$A$12,MED!$B$11,IF(0.5*(($B14*0.001)*((Q$2*0.305)^2))&lt;=MED!$A$13,MED!$B$12,IF(0.5*(($B14*0.001)*((Q$2*0.305)^2))&lt;=MED!$A$14,MED!$B$13,IF(0.5*(($B14*0.001)*((Q$2*0.305)^2))&lt;=MED!$A$15,MED!$B$14,IF(0.5*(($B14*0.001)*((Q$2*0.305)^2))&lt;=MED!$A$16,MED!$B$15))))))))))))))</f>
        <v>150</v>
      </c>
      <c r="R14" s="14" t="str">
        <f>IF(0.5*(($B14*0.001)*((R$2*0.305)^2))&lt;=MED!$A$3,MED!$B$2,IF(0.5*(($B14*0.001)*((R$2*0.305)^2))&lt;=MED!$A$4,MED!$B$3,IF(0.5*(($B14*0.001)*((R$2*0.305)^2))&lt;=MED!$A$5,MED!$B$4,IF(0.5*(($B14*0.001)*((R$2*0.305)^2))&lt;=MED!$A$6,MED!$B$5,IF(0.5*(($B14*0.001)*((R$2*0.305)^2))&lt;=MED!$A$7,MED!$B$6,IF(0.5*(($B14*0.001)*((R$2*0.305)^2))&lt;=MED!$A$8,MED!$B$7,IF(0.5*(($B14*0.001)*((R$2*0.305)^2))&lt;=MED!$A$9,MED!$B$8,IF(0.5*(($B14*0.001)*((R$2*0.305)^2))&lt;=MED!$A$10,MED!$B$9,IF(0.5*(($B14*0.001)*((R$2*0.305)^2))&lt;=MED!$A$11,MED!$B$10,IF(0.5*(($B14*0.001)*((R$2*0.305)^2))&lt;=MED!$A$12,MED!$B$11,IF(0.5*(($B14*0.001)*((R$2*0.305)^2))&lt;=MED!$A$13,MED!$B$12,IF(0.5*(($B14*0.001)*((R$2*0.305)^2))&lt;=MED!$A$14,MED!$B$13,IF(0.5*(($B14*0.001)*((R$2*0.305)^2))&lt;=MED!$A$15,MED!$B$14,IF(0.5*(($B14*0.001)*((R$2*0.305)^2))&lt;=MED!$A$16,MED!$B$15))))))))))))))</f>
        <v>NA</v>
      </c>
      <c r="S14" s="8" t="str">
        <f>IF(0.5*(($B14*0.001)*((S$2*0.305)^2))&lt;=MED!$A$3,MED!$B$2,IF(0.5*(($B14*0.001)*((S$2*0.305)^2))&lt;=MED!$A$4,MED!$B$3,IF(0.5*(($B14*0.001)*((S$2*0.305)^2))&lt;=MED!$A$5,MED!$B$4,IF(0.5*(($B14*0.001)*((S$2*0.305)^2))&lt;=MED!$A$6,MED!$B$5,IF(0.5*(($B14*0.001)*((S$2*0.305)^2))&lt;=MED!$A$7,MED!$B$6,IF(0.5*(($B14*0.001)*((S$2*0.305)^2))&lt;=MED!$A$8,MED!$B$7,IF(0.5*(($B14*0.001)*((S$2*0.305)^2))&lt;=MED!$A$9,MED!$B$8,IF(0.5*(($B14*0.001)*((S$2*0.305)^2))&lt;=MED!$A$10,MED!$B$9,IF(0.5*(($B14*0.001)*((S$2*0.305)^2))&lt;=MED!$A$11,MED!$B$10,IF(0.5*(($B14*0.001)*((S$2*0.305)^2))&lt;=MED!$A$12,MED!$B$11,IF(0.5*(($B14*0.001)*((S$2*0.305)^2))&lt;=MED!$A$13,MED!$B$12,IF(0.5*(($B14*0.001)*((S$2*0.305)^2))&lt;=MED!$A$14,MED!$B$13,IF(0.5*(($B14*0.001)*((S$2*0.305)^2))&lt;=MED!$A$15,MED!$B$14,IF(0.5*(($B14*0.001)*((S$2*0.305)^2))&lt;=MED!$A$16,MED!$B$15))))))))))))))</f>
        <v>NA</v>
      </c>
      <c r="T14" s="8" t="str">
        <f>IF(0.5*(($B14*0.001)*((T$2*0.305)^2))&lt;=MED!$A$3,MED!$B$2,IF(0.5*(($B14*0.001)*((T$2*0.305)^2))&lt;=MED!$A$4,MED!$B$3,IF(0.5*(($B14*0.001)*((T$2*0.305)^2))&lt;=MED!$A$5,MED!$B$4,IF(0.5*(($B14*0.001)*((T$2*0.305)^2))&lt;=MED!$A$6,MED!$B$5,IF(0.5*(($B14*0.001)*((T$2*0.305)^2))&lt;=MED!$A$7,MED!$B$6,IF(0.5*(($B14*0.001)*((T$2*0.305)^2))&lt;=MED!$A$8,MED!$B$7,IF(0.5*(($B14*0.001)*((T$2*0.305)^2))&lt;=MED!$A$9,MED!$B$8,IF(0.5*(($B14*0.001)*((T$2*0.305)^2))&lt;=MED!$A$10,MED!$B$9,IF(0.5*(($B14*0.001)*((T$2*0.305)^2))&lt;=MED!$A$11,MED!$B$10,IF(0.5*(($B14*0.001)*((T$2*0.305)^2))&lt;=MED!$A$12,MED!$B$11,IF(0.5*(($B14*0.001)*((T$2*0.305)^2))&lt;=MED!$A$13,MED!$B$12,IF(0.5*(($B14*0.001)*((T$2*0.305)^2))&lt;=MED!$A$14,MED!$B$13,IF(0.5*(($B14*0.001)*((T$2*0.305)^2))&lt;=MED!$A$15,MED!$B$14,IF(0.5*(($B14*0.001)*((T$2*0.305)^2))&lt;=MED!$A$16,MED!$B$15))))))))))))))</f>
        <v>na</v>
      </c>
      <c r="U14" s="8" t="str">
        <f>IF(0.5*(($B14*0.001)*((U$2*0.305)^2))&lt;=MED!$A$3,MED!$B$2,IF(0.5*(($B14*0.001)*((U$2*0.305)^2))&lt;=MED!$A$4,MED!$B$3,IF(0.5*(($B14*0.001)*((U$2*0.305)^2))&lt;=MED!$A$5,MED!$B$4,IF(0.5*(($B14*0.001)*((U$2*0.305)^2))&lt;=MED!$A$6,MED!$B$5,IF(0.5*(($B14*0.001)*((U$2*0.305)^2))&lt;=MED!$A$7,MED!$B$6,IF(0.5*(($B14*0.001)*((U$2*0.305)^2))&lt;=MED!$A$8,MED!$B$7,IF(0.5*(($B14*0.001)*((U$2*0.305)^2))&lt;=MED!$A$9,MED!$B$8,IF(0.5*(($B14*0.001)*((U$2*0.305)^2))&lt;=MED!$A$10,MED!$B$9,IF(0.5*(($B14*0.001)*((U$2*0.305)^2))&lt;=MED!$A$11,MED!$B$10,IF(0.5*(($B14*0.001)*((U$2*0.305)^2))&lt;=MED!$A$12,MED!$B$11,IF(0.5*(($B14*0.001)*((U$2*0.305)^2))&lt;=MED!$A$13,MED!$B$12,IF(0.5*(($B14*0.001)*((U$2*0.305)^2))&lt;=MED!$A$14,MED!$B$13,IF(0.5*(($B14*0.001)*((U$2*0.305)^2))&lt;=MED!$A$15,MED!$B$14,IF(0.5*(($B14*0.001)*((U$2*0.305)^2))&lt;=MED!$A$16,MED!$B$15))))))))))))))</f>
        <v>na</v>
      </c>
    </row>
  </sheetData>
  <mergeCells count="2">
    <mergeCell ref="B1:U1"/>
    <mergeCell ref="A2:A14"/>
  </mergeCells>
  <pageMargins left="0.7" right="0.7" top="0.75" bottom="0.75" header="0.3" footer="0.3"/>
  <pageSetup scale="1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Joules Detailed</vt:lpstr>
      <vt:lpstr>FPS Joules Chart</vt:lpstr>
      <vt:lpstr>MED</vt:lpstr>
      <vt:lpstr>MED FPS Chart</vt:lpstr>
      <vt:lpstr>MED FPS Chart Expanded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EDonato</dc:creator>
  <cp:lastModifiedBy>Eric Donato</cp:lastModifiedBy>
  <cp:lastPrinted>2022-08-30T10:49:49Z</cp:lastPrinted>
  <dcterms:created xsi:type="dcterms:W3CDTF">2017-11-13T15:31:55Z</dcterms:created>
  <dcterms:modified xsi:type="dcterms:W3CDTF">2022-08-30T10:53:06Z</dcterms:modified>
</cp:coreProperties>
</file>